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0" yWindow="60" windowWidth="11595" windowHeight="7170" activeTab="2"/>
  </bookViews>
  <sheets>
    <sheet name="INFO1" sheetId="14" r:id="rId1"/>
    <sheet name="INFO2" sheetId="15" r:id="rId2"/>
    <sheet name="1-Quartal" sheetId="6" r:id="rId3"/>
    <sheet name="2-Quartal " sheetId="11" r:id="rId4"/>
    <sheet name="3-Quartal" sheetId="12" r:id="rId5"/>
    <sheet name="4-Quartal " sheetId="13" r:id="rId6"/>
    <sheet name="Gesamt" sheetId="10" r:id="rId7"/>
  </sheets>
  <definedNames>
    <definedName name="_xlnm.Print_Area" localSheetId="2">'1-Quartal'!$A$1:$X$48</definedName>
    <definedName name="_xlnm.Print_Area" localSheetId="3">'2-Quartal '!$A$1:$X$48</definedName>
    <definedName name="_xlnm.Print_Area" localSheetId="4">'3-Quartal'!$A$1:$X$48</definedName>
    <definedName name="_xlnm.Print_Area" localSheetId="5">'4-Quartal '!$A$1:$X$48</definedName>
  </definedNames>
  <calcPr calcId="125725"/>
</workbook>
</file>

<file path=xl/calcChain.xml><?xml version="1.0" encoding="utf-8"?>
<calcChain xmlns="http://schemas.openxmlformats.org/spreadsheetml/2006/main">
  <c r="P42" i="11"/>
  <c r="M42"/>
  <c r="P13" i="12"/>
  <c r="P14"/>
  <c r="H14"/>
  <c r="P14" i="11"/>
  <c r="P13" i="6"/>
  <c r="H13"/>
  <c r="H14"/>
  <c r="H41" i="12"/>
  <c r="E13" i="6"/>
  <c r="A11"/>
  <c r="A13" s="1"/>
  <c r="A14" s="1"/>
  <c r="E14"/>
  <c r="H18" i="11"/>
  <c r="E13" i="12"/>
  <c r="D47" i="6"/>
  <c r="D47" i="12" s="1"/>
  <c r="X16" i="13"/>
  <c r="U7"/>
  <c r="U4"/>
  <c r="X19" i="6"/>
  <c r="H36"/>
  <c r="P26" i="11"/>
  <c r="M27"/>
  <c r="M39" i="13"/>
  <c r="M13" i="12"/>
  <c r="D7"/>
  <c r="A11" s="1"/>
  <c r="A13" s="1"/>
  <c r="M14"/>
  <c r="Z15" i="13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Z15" i="12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Z15" i="11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P43" i="12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29" i="11"/>
  <c r="P30"/>
  <c r="P31"/>
  <c r="X16" i="12"/>
  <c r="H22" i="11"/>
  <c r="H23"/>
  <c r="H24"/>
  <c r="H25"/>
  <c r="H16"/>
  <c r="H17"/>
  <c r="H19"/>
  <c r="H20"/>
  <c r="H21"/>
  <c r="M41" i="6"/>
  <c r="M43" i="11"/>
  <c r="H13"/>
  <c r="M18" i="6"/>
  <c r="X13" i="11"/>
  <c r="X14"/>
  <c r="X15"/>
  <c r="X16"/>
  <c r="H22" i="12"/>
  <c r="H23"/>
  <c r="H24"/>
  <c r="H25"/>
  <c r="H22" i="13"/>
  <c r="H23"/>
  <c r="H24"/>
  <c r="H25"/>
  <c r="M43" i="12"/>
  <c r="U13" i="11"/>
  <c r="U14"/>
  <c r="M14"/>
  <c r="P43"/>
  <c r="P17"/>
  <c r="P16"/>
  <c r="P15"/>
  <c r="H22" i="6"/>
  <c r="H23"/>
  <c r="H24"/>
  <c r="M19"/>
  <c r="E14" i="13"/>
  <c r="E15" i="6"/>
  <c r="H17"/>
  <c r="U4" i="12"/>
  <c r="E15" i="11"/>
  <c r="U7" i="12"/>
  <c r="U7" i="11"/>
  <c r="U4"/>
  <c r="I6" i="13"/>
  <c r="I6" i="12"/>
  <c r="I6" i="11"/>
  <c r="P45" i="13"/>
  <c r="P45" i="12"/>
  <c r="C8" i="10" s="1"/>
  <c r="P45" i="11"/>
  <c r="C15" i="10" s="1"/>
  <c r="D7" i="13"/>
  <c r="Q11" s="1"/>
  <c r="Q13" s="1"/>
  <c r="Q11" i="12"/>
  <c r="Q13" s="1"/>
  <c r="R13" s="1"/>
  <c r="D7" i="11"/>
  <c r="I11" s="1"/>
  <c r="I13" s="1"/>
  <c r="I11" i="12"/>
  <c r="I13" s="1"/>
  <c r="J13" s="1"/>
  <c r="X43" i="13"/>
  <c r="U43"/>
  <c r="H43"/>
  <c r="E43"/>
  <c r="X42"/>
  <c r="U42"/>
  <c r="P42"/>
  <c r="M42"/>
  <c r="H42"/>
  <c r="E42"/>
  <c r="X41"/>
  <c r="U41"/>
  <c r="P41"/>
  <c r="M41"/>
  <c r="H41"/>
  <c r="E41"/>
  <c r="X40"/>
  <c r="U40"/>
  <c r="P40"/>
  <c r="M40"/>
  <c r="H40"/>
  <c r="E40"/>
  <c r="X39"/>
  <c r="U39"/>
  <c r="P39"/>
  <c r="H39"/>
  <c r="E39"/>
  <c r="X38"/>
  <c r="U38"/>
  <c r="P38"/>
  <c r="M38"/>
  <c r="H38"/>
  <c r="E38"/>
  <c r="X37"/>
  <c r="U37"/>
  <c r="U44" s="1"/>
  <c r="P37"/>
  <c r="M37"/>
  <c r="H37"/>
  <c r="E37"/>
  <c r="X36"/>
  <c r="U36"/>
  <c r="P36"/>
  <c r="M36"/>
  <c r="H36"/>
  <c r="E36"/>
  <c r="X35"/>
  <c r="U35"/>
  <c r="P35"/>
  <c r="M35"/>
  <c r="H35"/>
  <c r="E35"/>
  <c r="X34"/>
  <c r="U34"/>
  <c r="P34"/>
  <c r="M34"/>
  <c r="H34"/>
  <c r="E34"/>
  <c r="X33"/>
  <c r="U33"/>
  <c r="P33"/>
  <c r="M33"/>
  <c r="H33"/>
  <c r="E33"/>
  <c r="X32"/>
  <c r="U32"/>
  <c r="P32"/>
  <c r="M32"/>
  <c r="H32"/>
  <c r="E32"/>
  <c r="X31"/>
  <c r="U31"/>
  <c r="P31"/>
  <c r="M31"/>
  <c r="H31"/>
  <c r="E31"/>
  <c r="X30"/>
  <c r="U30"/>
  <c r="P30"/>
  <c r="M30"/>
  <c r="H30"/>
  <c r="E30"/>
  <c r="X29"/>
  <c r="U29"/>
  <c r="P29"/>
  <c r="M29"/>
  <c r="H29"/>
  <c r="E29"/>
  <c r="X28"/>
  <c r="U28"/>
  <c r="P28"/>
  <c r="M28"/>
  <c r="H28"/>
  <c r="E28"/>
  <c r="X27"/>
  <c r="U27"/>
  <c r="P27"/>
  <c r="M27"/>
  <c r="H27"/>
  <c r="E27"/>
  <c r="X26"/>
  <c r="U26"/>
  <c r="P26"/>
  <c r="M26"/>
  <c r="H26"/>
  <c r="E26"/>
  <c r="X25"/>
  <c r="U25"/>
  <c r="P25"/>
  <c r="M25"/>
  <c r="E25"/>
  <c r="X24"/>
  <c r="U24"/>
  <c r="P24"/>
  <c r="M24"/>
  <c r="E24"/>
  <c r="X23"/>
  <c r="U23"/>
  <c r="P23"/>
  <c r="M23"/>
  <c r="E23"/>
  <c r="X22"/>
  <c r="U22"/>
  <c r="P22"/>
  <c r="M22"/>
  <c r="E22"/>
  <c r="X21"/>
  <c r="U21"/>
  <c r="P21"/>
  <c r="M21"/>
  <c r="H21"/>
  <c r="E21"/>
  <c r="X20"/>
  <c r="U20"/>
  <c r="P20"/>
  <c r="M20"/>
  <c r="H20"/>
  <c r="E20"/>
  <c r="X19"/>
  <c r="U19"/>
  <c r="P19"/>
  <c r="M19"/>
  <c r="H19"/>
  <c r="E19"/>
  <c r="X18"/>
  <c r="U18"/>
  <c r="P18"/>
  <c r="M18"/>
  <c r="H18"/>
  <c r="E18"/>
  <c r="X17"/>
  <c r="U17"/>
  <c r="P17"/>
  <c r="M17"/>
  <c r="H17"/>
  <c r="E17"/>
  <c r="U16"/>
  <c r="P16"/>
  <c r="M16"/>
  <c r="H16"/>
  <c r="E16"/>
  <c r="X15"/>
  <c r="U15"/>
  <c r="P15"/>
  <c r="M15"/>
  <c r="H15"/>
  <c r="E15"/>
  <c r="X14"/>
  <c r="U14"/>
  <c r="P14"/>
  <c r="M14"/>
  <c r="H14"/>
  <c r="X13"/>
  <c r="U13"/>
  <c r="P13"/>
  <c r="M13"/>
  <c r="H13"/>
  <c r="E13"/>
  <c r="X43" i="12"/>
  <c r="U43"/>
  <c r="H43"/>
  <c r="E43"/>
  <c r="X42"/>
  <c r="U42"/>
  <c r="M42"/>
  <c r="H42"/>
  <c r="E42"/>
  <c r="X41"/>
  <c r="U41"/>
  <c r="M41"/>
  <c r="E41"/>
  <c r="X40"/>
  <c r="U40"/>
  <c r="M40"/>
  <c r="M44" s="1"/>
  <c r="H40"/>
  <c r="E40"/>
  <c r="X39"/>
  <c r="U39"/>
  <c r="M39"/>
  <c r="H39"/>
  <c r="E39"/>
  <c r="X38"/>
  <c r="U38"/>
  <c r="M38"/>
  <c r="H38"/>
  <c r="E38"/>
  <c r="X37"/>
  <c r="U37"/>
  <c r="M37"/>
  <c r="H37"/>
  <c r="E37"/>
  <c r="X36"/>
  <c r="U36"/>
  <c r="M36"/>
  <c r="H36"/>
  <c r="E36"/>
  <c r="X35"/>
  <c r="U35"/>
  <c r="M35"/>
  <c r="H35"/>
  <c r="E35"/>
  <c r="X34"/>
  <c r="U34"/>
  <c r="M34"/>
  <c r="H34"/>
  <c r="E34"/>
  <c r="X33"/>
  <c r="U33"/>
  <c r="M33"/>
  <c r="H33"/>
  <c r="E33"/>
  <c r="X32"/>
  <c r="U32"/>
  <c r="M32"/>
  <c r="H32"/>
  <c r="E32"/>
  <c r="X31"/>
  <c r="U31"/>
  <c r="M31"/>
  <c r="H31"/>
  <c r="E31"/>
  <c r="X30"/>
  <c r="U30"/>
  <c r="M30"/>
  <c r="H30"/>
  <c r="E30"/>
  <c r="X29"/>
  <c r="U29"/>
  <c r="M29"/>
  <c r="H29"/>
  <c r="E29"/>
  <c r="X28"/>
  <c r="U28"/>
  <c r="M28"/>
  <c r="H28"/>
  <c r="E28"/>
  <c r="X27"/>
  <c r="U27"/>
  <c r="M27"/>
  <c r="H27"/>
  <c r="E27"/>
  <c r="X26"/>
  <c r="U26"/>
  <c r="M26"/>
  <c r="H26"/>
  <c r="E26"/>
  <c r="X25"/>
  <c r="U25"/>
  <c r="M25"/>
  <c r="E25"/>
  <c r="X24"/>
  <c r="U24"/>
  <c r="M24"/>
  <c r="E24"/>
  <c r="X23"/>
  <c r="U23"/>
  <c r="M23"/>
  <c r="E23"/>
  <c r="X22"/>
  <c r="U22"/>
  <c r="M22"/>
  <c r="E22"/>
  <c r="X21"/>
  <c r="U21"/>
  <c r="M21"/>
  <c r="H21"/>
  <c r="E21"/>
  <c r="X20"/>
  <c r="U20"/>
  <c r="M20"/>
  <c r="H20"/>
  <c r="E20"/>
  <c r="X19"/>
  <c r="U19"/>
  <c r="M19"/>
  <c r="H19"/>
  <c r="E19"/>
  <c r="X18"/>
  <c r="U18"/>
  <c r="M18"/>
  <c r="H18"/>
  <c r="E18"/>
  <c r="X17"/>
  <c r="U17"/>
  <c r="M17"/>
  <c r="H17"/>
  <c r="E17"/>
  <c r="U16"/>
  <c r="M16"/>
  <c r="H16"/>
  <c r="E16"/>
  <c r="X15"/>
  <c r="U15"/>
  <c r="M15"/>
  <c r="H15"/>
  <c r="E15"/>
  <c r="X14"/>
  <c r="U14"/>
  <c r="E14"/>
  <c r="X13"/>
  <c r="U13"/>
  <c r="H13"/>
  <c r="X43" i="11"/>
  <c r="U43"/>
  <c r="X42"/>
  <c r="U42"/>
  <c r="H42"/>
  <c r="E42"/>
  <c r="X41"/>
  <c r="U41"/>
  <c r="P41"/>
  <c r="M41"/>
  <c r="M44" s="1"/>
  <c r="H41"/>
  <c r="E41"/>
  <c r="X40"/>
  <c r="U40"/>
  <c r="P40"/>
  <c r="M40"/>
  <c r="H40"/>
  <c r="E40"/>
  <c r="X39"/>
  <c r="U39"/>
  <c r="P39"/>
  <c r="M39"/>
  <c r="H39"/>
  <c r="E39"/>
  <c r="X38"/>
  <c r="U38"/>
  <c r="P38"/>
  <c r="M38"/>
  <c r="H38"/>
  <c r="E38"/>
  <c r="X37"/>
  <c r="U37"/>
  <c r="P37"/>
  <c r="M37"/>
  <c r="H37"/>
  <c r="E37"/>
  <c r="X36"/>
  <c r="U36"/>
  <c r="P36"/>
  <c r="M36"/>
  <c r="H36"/>
  <c r="E36"/>
  <c r="X35"/>
  <c r="U35"/>
  <c r="P35"/>
  <c r="M35"/>
  <c r="H35"/>
  <c r="E35"/>
  <c r="X34"/>
  <c r="U34"/>
  <c r="P34"/>
  <c r="M34"/>
  <c r="H34"/>
  <c r="E34"/>
  <c r="X33"/>
  <c r="U33"/>
  <c r="P33"/>
  <c r="M33"/>
  <c r="H33"/>
  <c r="E33"/>
  <c r="X32"/>
  <c r="U32"/>
  <c r="P32"/>
  <c r="M32"/>
  <c r="H32"/>
  <c r="E32"/>
  <c r="X31"/>
  <c r="U31"/>
  <c r="M31"/>
  <c r="H31"/>
  <c r="E31"/>
  <c r="X30"/>
  <c r="U30"/>
  <c r="M30"/>
  <c r="H30"/>
  <c r="E30"/>
  <c r="X29"/>
  <c r="U29"/>
  <c r="M29"/>
  <c r="H29"/>
  <c r="E29"/>
  <c r="X28"/>
  <c r="U28"/>
  <c r="P28"/>
  <c r="M28"/>
  <c r="H28"/>
  <c r="E28"/>
  <c r="X27"/>
  <c r="U27"/>
  <c r="P27"/>
  <c r="H27"/>
  <c r="E27"/>
  <c r="X26"/>
  <c r="U26"/>
  <c r="M26"/>
  <c r="H26"/>
  <c r="E26"/>
  <c r="X25"/>
  <c r="U25"/>
  <c r="P25"/>
  <c r="M25"/>
  <c r="E25"/>
  <c r="X24"/>
  <c r="U24"/>
  <c r="P24"/>
  <c r="M24"/>
  <c r="E24"/>
  <c r="X23"/>
  <c r="U23"/>
  <c r="P23"/>
  <c r="M23"/>
  <c r="E23"/>
  <c r="X22"/>
  <c r="U22"/>
  <c r="P22"/>
  <c r="M22"/>
  <c r="E22"/>
  <c r="X21"/>
  <c r="U21"/>
  <c r="P21"/>
  <c r="M21"/>
  <c r="E21"/>
  <c r="X20"/>
  <c r="U20"/>
  <c r="P20"/>
  <c r="M20"/>
  <c r="E20"/>
  <c r="X19"/>
  <c r="U19"/>
  <c r="P19"/>
  <c r="M19"/>
  <c r="E19"/>
  <c r="X18"/>
  <c r="U18"/>
  <c r="P18"/>
  <c r="M18"/>
  <c r="E18"/>
  <c r="X17"/>
  <c r="U17"/>
  <c r="M17"/>
  <c r="E17"/>
  <c r="U16"/>
  <c r="M16"/>
  <c r="E16"/>
  <c r="U15"/>
  <c r="M15"/>
  <c r="H15"/>
  <c r="H14"/>
  <c r="E14"/>
  <c r="P13"/>
  <c r="M13"/>
  <c r="E13"/>
  <c r="U14" i="6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X14"/>
  <c r="X15"/>
  <c r="X16"/>
  <c r="X17"/>
  <c r="X18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13"/>
  <c r="U13"/>
  <c r="P42"/>
  <c r="M15"/>
  <c r="M16"/>
  <c r="M17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13"/>
  <c r="M14"/>
  <c r="M42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H15"/>
  <c r="H16"/>
  <c r="H18"/>
  <c r="H19"/>
  <c r="H20"/>
  <c r="H21"/>
  <c r="H25"/>
  <c r="H26"/>
  <c r="H27"/>
  <c r="H28"/>
  <c r="H29"/>
  <c r="H30"/>
  <c r="H31"/>
  <c r="H32"/>
  <c r="H33"/>
  <c r="H34"/>
  <c r="H35"/>
  <c r="H37"/>
  <c r="H38"/>
  <c r="H39"/>
  <c r="H40"/>
  <c r="H41"/>
  <c r="H42"/>
  <c r="H43"/>
  <c r="U44" i="12"/>
  <c r="C6" i="10"/>
  <c r="E16" i="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Q11"/>
  <c r="Q13" s="1"/>
  <c r="Q14" s="1"/>
  <c r="Q15" s="1"/>
  <c r="I11"/>
  <c r="I13" s="1"/>
  <c r="I14" s="1"/>
  <c r="I15" s="1"/>
  <c r="D1" i="10"/>
  <c r="C14"/>
  <c r="C5"/>
  <c r="A3"/>
  <c r="C16"/>
  <c r="C7"/>
  <c r="D47" i="11" l="1"/>
  <c r="M44" i="13"/>
  <c r="E44" i="12"/>
  <c r="J13" i="6"/>
  <c r="I14" i="12"/>
  <c r="J14" s="1"/>
  <c r="E44" i="13"/>
  <c r="J45" s="1"/>
  <c r="A45" s="1"/>
  <c r="D8" i="10" s="1"/>
  <c r="J45" i="12"/>
  <c r="D16" i="10" s="1"/>
  <c r="R13" i="6"/>
  <c r="A11" i="13"/>
  <c r="A13" s="1"/>
  <c r="A14" s="1"/>
  <c r="I11"/>
  <c r="I13" s="1"/>
  <c r="J13" s="1"/>
  <c r="A11" i="11"/>
  <c r="A13" s="1"/>
  <c r="A14" s="1"/>
  <c r="Q11"/>
  <c r="Q13" s="1"/>
  <c r="R13" s="1"/>
  <c r="R15" i="6"/>
  <c r="Q16"/>
  <c r="I16"/>
  <c r="J15"/>
  <c r="M44"/>
  <c r="J14"/>
  <c r="E44"/>
  <c r="B13"/>
  <c r="C17" i="10"/>
  <c r="R13" i="13"/>
  <c r="Q14"/>
  <c r="R14" s="1"/>
  <c r="D47"/>
  <c r="U44" i="11"/>
  <c r="E44"/>
  <c r="I14"/>
  <c r="J14" s="1"/>
  <c r="J13"/>
  <c r="I15" i="12"/>
  <c r="U44" i="6"/>
  <c r="R14"/>
  <c r="Q14" i="12"/>
  <c r="A14"/>
  <c r="B13"/>
  <c r="Q15" i="13"/>
  <c r="A45" i="12" l="1"/>
  <c r="D7" i="10" s="1"/>
  <c r="I14" i="13"/>
  <c r="J14" s="1"/>
  <c r="Q14" i="11"/>
  <c r="Q15" s="1"/>
  <c r="R15" s="1"/>
  <c r="D17" i="10"/>
  <c r="B13" i="11"/>
  <c r="I15"/>
  <c r="J15" s="1"/>
  <c r="B13" i="13"/>
  <c r="I17" i="6"/>
  <c r="J16"/>
  <c r="R16"/>
  <c r="Q17"/>
  <c r="B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J45"/>
  <c r="A45" s="1"/>
  <c r="J45" i="11"/>
  <c r="A45" s="1"/>
  <c r="D6" i="10" s="1"/>
  <c r="J15" i="12"/>
  <c r="I16"/>
  <c r="A15" i="13"/>
  <c r="B14"/>
  <c r="D5" i="10"/>
  <c r="Q15" i="12"/>
  <c r="R14"/>
  <c r="R15" i="13"/>
  <c r="Q16"/>
  <c r="A15" i="11"/>
  <c r="B14"/>
  <c r="B14" i="12"/>
  <c r="A15"/>
  <c r="I15" i="13" l="1"/>
  <c r="I16" s="1"/>
  <c r="I16" i="11"/>
  <c r="J16" s="1"/>
  <c r="Q16"/>
  <c r="R14"/>
  <c r="R17" i="6"/>
  <c r="Q18"/>
  <c r="I18"/>
  <c r="J17"/>
  <c r="D14" i="10"/>
  <c r="B15" i="6"/>
  <c r="D15" i="10"/>
  <c r="D10"/>
  <c r="B15" i="13"/>
  <c r="A16"/>
  <c r="J16" i="12"/>
  <c r="I17"/>
  <c r="A16" i="11"/>
  <c r="B15"/>
  <c r="R15" i="12"/>
  <c r="Q16"/>
  <c r="B15"/>
  <c r="A16"/>
  <c r="R16" i="13"/>
  <c r="Q17"/>
  <c r="J15"/>
  <c r="I17" i="11" l="1"/>
  <c r="J17" s="1"/>
  <c r="R16"/>
  <c r="Q17"/>
  <c r="R18" i="6"/>
  <c r="Q19"/>
  <c r="I19"/>
  <c r="J18"/>
  <c r="D19" i="10"/>
  <c r="B16" i="6"/>
  <c r="J17" i="12"/>
  <c r="I18"/>
  <c r="B16" i="13"/>
  <c r="A17"/>
  <c r="B16" i="11"/>
  <c r="A17"/>
  <c r="J16" i="13"/>
  <c r="I17"/>
  <c r="Q18"/>
  <c r="R17"/>
  <c r="B16" i="12"/>
  <c r="A17"/>
  <c r="R16"/>
  <c r="Q17"/>
  <c r="I18" i="11" l="1"/>
  <c r="J18" s="1"/>
  <c r="Q18"/>
  <c r="R17"/>
  <c r="I20" i="6"/>
  <c r="J19"/>
  <c r="R19"/>
  <c r="Q20"/>
  <c r="B17"/>
  <c r="B17" i="13"/>
  <c r="A18"/>
  <c r="J18" i="12"/>
  <c r="I19"/>
  <c r="R18" i="13"/>
  <c r="Q19"/>
  <c r="I19" i="11"/>
  <c r="R17" i="12"/>
  <c r="Q18"/>
  <c r="B17"/>
  <c r="A18"/>
  <c r="I18" i="13"/>
  <c r="J17"/>
  <c r="A18" i="11"/>
  <c r="B17"/>
  <c r="Q19" l="1"/>
  <c r="R18"/>
  <c r="R20" i="6"/>
  <c r="Q21"/>
  <c r="I21"/>
  <c r="J20"/>
  <c r="B18"/>
  <c r="J19" i="12"/>
  <c r="I20"/>
  <c r="B18" i="13"/>
  <c r="A19"/>
  <c r="B18" i="11"/>
  <c r="A19"/>
  <c r="J18" i="13"/>
  <c r="I19"/>
  <c r="J19" i="11"/>
  <c r="I20"/>
  <c r="A19" i="12"/>
  <c r="B18"/>
  <c r="Q19"/>
  <c r="R18"/>
  <c r="Q20" i="13"/>
  <c r="R19"/>
  <c r="Q20" i="11" l="1"/>
  <c r="R19"/>
  <c r="I22" i="6"/>
  <c r="J21"/>
  <c r="R21"/>
  <c r="Q22"/>
  <c r="B19"/>
  <c r="A20" i="13"/>
  <c r="B19"/>
  <c r="J20" i="12"/>
  <c r="I21"/>
  <c r="R20" i="13"/>
  <c r="Q21"/>
  <c r="R19" i="12"/>
  <c r="Q20"/>
  <c r="B19"/>
  <c r="A20"/>
  <c r="J20" i="11"/>
  <c r="I21"/>
  <c r="I20" i="13"/>
  <c r="J19"/>
  <c r="B19" i="11"/>
  <c r="A20"/>
  <c r="R20" l="1"/>
  <c r="Q21"/>
  <c r="R22" i="6"/>
  <c r="Q23"/>
  <c r="I23"/>
  <c r="J22"/>
  <c r="B20"/>
  <c r="A21" i="13"/>
  <c r="B20"/>
  <c r="J21" i="12"/>
  <c r="I22"/>
  <c r="J20" i="13"/>
  <c r="I21"/>
  <c r="B20" i="11"/>
  <c r="A21"/>
  <c r="I22"/>
  <c r="J21"/>
  <c r="A21" i="12"/>
  <c r="B20"/>
  <c r="Q21"/>
  <c r="R20"/>
  <c r="Q22" i="13"/>
  <c r="R21"/>
  <c r="R21" i="11" l="1"/>
  <c r="Q22"/>
  <c r="I24" i="6"/>
  <c r="J23"/>
  <c r="R23"/>
  <c r="Q24"/>
  <c r="B21"/>
  <c r="A22" i="13"/>
  <c r="B21"/>
  <c r="J22" i="12"/>
  <c r="I23"/>
  <c r="R22" i="13"/>
  <c r="Q23"/>
  <c r="R21" i="12"/>
  <c r="Q22"/>
  <c r="B21"/>
  <c r="A22"/>
  <c r="I23" i="11"/>
  <c r="J22"/>
  <c r="A22"/>
  <c r="B21"/>
  <c r="I22" i="13"/>
  <c r="J21"/>
  <c r="R22" i="11" l="1"/>
  <c r="Q23"/>
  <c r="R24" i="6"/>
  <c r="Q25"/>
  <c r="I25"/>
  <c r="J24"/>
  <c r="B22"/>
  <c r="B22" i="13"/>
  <c r="A23"/>
  <c r="J23" i="12"/>
  <c r="I24"/>
  <c r="J22" i="13"/>
  <c r="I23"/>
  <c r="A23" i="11"/>
  <c r="B22"/>
  <c r="I24"/>
  <c r="J23"/>
  <c r="A23" i="12"/>
  <c r="B22"/>
  <c r="Q23"/>
  <c r="R22"/>
  <c r="Q24" i="13"/>
  <c r="R23"/>
  <c r="Q24" i="11" l="1"/>
  <c r="R23"/>
  <c r="I26" i="6"/>
  <c r="J25"/>
  <c r="R25"/>
  <c r="Q26"/>
  <c r="B23"/>
  <c r="J24" i="12"/>
  <c r="I25"/>
  <c r="A24" i="13"/>
  <c r="B23"/>
  <c r="Q25"/>
  <c r="R24"/>
  <c r="R23" i="12"/>
  <c r="Q24"/>
  <c r="B23"/>
  <c r="A24"/>
  <c r="I25" i="11"/>
  <c r="J24"/>
  <c r="B23"/>
  <c r="A24"/>
  <c r="I24" i="13"/>
  <c r="J23"/>
  <c r="R24" i="11" l="1"/>
  <c r="Q25"/>
  <c r="R26" i="6"/>
  <c r="Q27"/>
  <c r="I27"/>
  <c r="J26"/>
  <c r="B24"/>
  <c r="B24" i="13"/>
  <c r="A25"/>
  <c r="J25" i="12"/>
  <c r="I26"/>
  <c r="I25" i="13"/>
  <c r="J24"/>
  <c r="J25" i="11"/>
  <c r="I26"/>
  <c r="R25" i="13"/>
  <c r="Q26"/>
  <c r="A25" i="11"/>
  <c r="B24"/>
  <c r="A25" i="12"/>
  <c r="B24"/>
  <c r="R24"/>
  <c r="Q25"/>
  <c r="Q26" i="11" l="1"/>
  <c r="R25"/>
  <c r="I28" i="6"/>
  <c r="J27"/>
  <c r="R27"/>
  <c r="Q28"/>
  <c r="B25"/>
  <c r="J26" i="12"/>
  <c r="I27"/>
  <c r="B25" i="13"/>
  <c r="A26"/>
  <c r="A26" i="12"/>
  <c r="B25"/>
  <c r="B25" i="11"/>
  <c r="A26"/>
  <c r="J25" i="13"/>
  <c r="I26"/>
  <c r="Q26" i="12"/>
  <c r="R25"/>
  <c r="Q27" i="13"/>
  <c r="R26"/>
  <c r="J26" i="11"/>
  <c r="I27"/>
  <c r="R26" l="1"/>
  <c r="Q27"/>
  <c r="R28" i="6"/>
  <c r="Q29"/>
  <c r="I29"/>
  <c r="J28"/>
  <c r="B26"/>
  <c r="A27" i="13"/>
  <c r="B26"/>
  <c r="J27" i="12"/>
  <c r="I28"/>
  <c r="R27" i="13"/>
  <c r="Q28"/>
  <c r="R26" i="12"/>
  <c r="Q27"/>
  <c r="B26"/>
  <c r="A27"/>
  <c r="I28" i="11"/>
  <c r="J27"/>
  <c r="I27" i="13"/>
  <c r="J26"/>
  <c r="B26" i="11"/>
  <c r="A27"/>
  <c r="R27" l="1"/>
  <c r="Q28"/>
  <c r="I30" i="6"/>
  <c r="J29"/>
  <c r="R29"/>
  <c r="Q30"/>
  <c r="B27"/>
  <c r="B27" i="13"/>
  <c r="A28"/>
  <c r="J28" i="12"/>
  <c r="I29"/>
  <c r="J27" i="13"/>
  <c r="I28"/>
  <c r="I29" i="11"/>
  <c r="J28"/>
  <c r="A28"/>
  <c r="B27"/>
  <c r="A28" i="12"/>
  <c r="B27"/>
  <c r="Q28"/>
  <c r="R27"/>
  <c r="Q29" i="13"/>
  <c r="R28"/>
  <c r="Q29" i="11" l="1"/>
  <c r="R28"/>
  <c r="R30" i="6"/>
  <c r="Q31"/>
  <c r="I31"/>
  <c r="J30"/>
  <c r="B28"/>
  <c r="J29" i="12"/>
  <c r="I30"/>
  <c r="A29" i="13"/>
  <c r="B28"/>
  <c r="R29"/>
  <c r="Q30"/>
  <c r="R28" i="12"/>
  <c r="Q29"/>
  <c r="B28"/>
  <c r="A29"/>
  <c r="A29" i="11"/>
  <c r="A30" s="1"/>
  <c r="B28"/>
  <c r="I30"/>
  <c r="J29"/>
  <c r="I29" i="13"/>
  <c r="J28"/>
  <c r="Q30" i="11" l="1"/>
  <c r="R29"/>
  <c r="I32" i="6"/>
  <c r="J31"/>
  <c r="R31"/>
  <c r="Q32"/>
  <c r="B29"/>
  <c r="B29" i="13"/>
  <c r="A30"/>
  <c r="J30" i="12"/>
  <c r="I31"/>
  <c r="J29" i="13"/>
  <c r="I30"/>
  <c r="I31" i="11"/>
  <c r="J30"/>
  <c r="B29"/>
  <c r="A30" i="12"/>
  <c r="B29"/>
  <c r="Q30"/>
  <c r="R29"/>
  <c r="Q31" i="13"/>
  <c r="R30"/>
  <c r="R30" i="11" l="1"/>
  <c r="Q31"/>
  <c r="R32" i="6"/>
  <c r="Q33"/>
  <c r="I33"/>
  <c r="J32"/>
  <c r="B30"/>
  <c r="J31" i="12"/>
  <c r="I32"/>
  <c r="A31" i="13"/>
  <c r="B30"/>
  <c r="R31"/>
  <c r="Q32"/>
  <c r="R30" i="12"/>
  <c r="Q31"/>
  <c r="B30"/>
  <c r="A31"/>
  <c r="B30" i="11"/>
  <c r="A31"/>
  <c r="J31"/>
  <c r="I32"/>
  <c r="I31" i="13"/>
  <c r="J30"/>
  <c r="Q32" i="11" l="1"/>
  <c r="R31"/>
  <c r="I34" i="6"/>
  <c r="J33"/>
  <c r="R33"/>
  <c r="Q34"/>
  <c r="B31"/>
  <c r="B31" i="13"/>
  <c r="A32"/>
  <c r="J32" i="12"/>
  <c r="I33"/>
  <c r="J31" i="13"/>
  <c r="I32"/>
  <c r="J32" i="11"/>
  <c r="I33"/>
  <c r="B31"/>
  <c r="A32"/>
  <c r="A32" i="12"/>
  <c r="B31"/>
  <c r="Q32"/>
  <c r="R31"/>
  <c r="Q33" i="13"/>
  <c r="R32"/>
  <c r="R32" i="11" l="1"/>
  <c r="Q33"/>
  <c r="R34" i="6"/>
  <c r="Q35"/>
  <c r="I35"/>
  <c r="J34"/>
  <c r="B32"/>
  <c r="J33" i="12"/>
  <c r="I34"/>
  <c r="A33" i="13"/>
  <c r="B32"/>
  <c r="R33"/>
  <c r="Q34"/>
  <c r="R32" i="12"/>
  <c r="Q33"/>
  <c r="B32"/>
  <c r="A33"/>
  <c r="B32" i="11"/>
  <c r="A33"/>
  <c r="J33"/>
  <c r="I34"/>
  <c r="I33" i="13"/>
  <c r="J32"/>
  <c r="R33" i="11" l="1"/>
  <c r="Q34"/>
  <c r="I36" i="6"/>
  <c r="J35"/>
  <c r="R35"/>
  <c r="Q36"/>
  <c r="B33"/>
  <c r="B33" i="13"/>
  <c r="A34"/>
  <c r="J34" i="12"/>
  <c r="I35"/>
  <c r="J33" i="13"/>
  <c r="I34"/>
  <c r="I35" i="11"/>
  <c r="J34"/>
  <c r="A34"/>
  <c r="B33"/>
  <c r="A34" i="12"/>
  <c r="B33"/>
  <c r="Q34"/>
  <c r="R33"/>
  <c r="Q35" i="13"/>
  <c r="R34"/>
  <c r="R34" i="11" l="1"/>
  <c r="Q35"/>
  <c r="R36" i="6"/>
  <c r="Q37"/>
  <c r="I37"/>
  <c r="J36"/>
  <c r="B34"/>
  <c r="J35" i="12"/>
  <c r="I36"/>
  <c r="A35" i="13"/>
  <c r="B34"/>
  <c r="R35"/>
  <c r="Q36"/>
  <c r="R34" i="12"/>
  <c r="Q35"/>
  <c r="B34"/>
  <c r="A35"/>
  <c r="A35" i="11"/>
  <c r="B34"/>
  <c r="J35"/>
  <c r="I36"/>
  <c r="I35" i="13"/>
  <c r="J34"/>
  <c r="R35" i="11" l="1"/>
  <c r="Q36"/>
  <c r="I38" i="6"/>
  <c r="J37"/>
  <c r="R37"/>
  <c r="Q38"/>
  <c r="B35"/>
  <c r="B35" i="13"/>
  <c r="A36"/>
  <c r="J36" i="12"/>
  <c r="I37"/>
  <c r="J35" i="13"/>
  <c r="I36"/>
  <c r="A36" i="11"/>
  <c r="B35"/>
  <c r="I37"/>
  <c r="I38" s="1"/>
  <c r="J36"/>
  <c r="A36" i="12"/>
  <c r="B35"/>
  <c r="Q36"/>
  <c r="R35"/>
  <c r="Q37" i="13"/>
  <c r="R36"/>
  <c r="Q37" i="11" l="1"/>
  <c r="R36"/>
  <c r="R38" i="6"/>
  <c r="Q39"/>
  <c r="I39"/>
  <c r="J38"/>
  <c r="B36"/>
  <c r="J37" i="12"/>
  <c r="I38"/>
  <c r="A37" i="13"/>
  <c r="B36"/>
  <c r="R37"/>
  <c r="Q38"/>
  <c r="R36" i="12"/>
  <c r="Q37"/>
  <c r="B36"/>
  <c r="A37"/>
  <c r="J37" i="11"/>
  <c r="B36"/>
  <c r="A37"/>
  <c r="I37" i="13"/>
  <c r="J36"/>
  <c r="R37" i="11" l="1"/>
  <c r="Q38"/>
  <c r="I40" i="6"/>
  <c r="J39"/>
  <c r="R39"/>
  <c r="Q40"/>
  <c r="B37"/>
  <c r="B37" i="13"/>
  <c r="A38"/>
  <c r="J38" i="12"/>
  <c r="I39"/>
  <c r="J37" i="13"/>
  <c r="I38"/>
  <c r="A38" i="11"/>
  <c r="B37"/>
  <c r="I39"/>
  <c r="J38"/>
  <c r="A38" i="12"/>
  <c r="B37"/>
  <c r="Q38"/>
  <c r="R37"/>
  <c r="Q39" i="13"/>
  <c r="R38"/>
  <c r="R38" i="11" l="1"/>
  <c r="Q39"/>
  <c r="R40" i="6"/>
  <c r="Q41"/>
  <c r="J40"/>
  <c r="I41"/>
  <c r="J41" s="1"/>
  <c r="B38"/>
  <c r="J39" i="12"/>
  <c r="I40"/>
  <c r="A39" i="13"/>
  <c r="B38"/>
  <c r="R39"/>
  <c r="Q40"/>
  <c r="R38" i="12"/>
  <c r="Q39"/>
  <c r="B38"/>
  <c r="A39"/>
  <c r="J39" i="11"/>
  <c r="I40"/>
  <c r="I41" s="1"/>
  <c r="I42" s="1"/>
  <c r="J42" s="1"/>
  <c r="B38"/>
  <c r="A39"/>
  <c r="I39" i="13"/>
  <c r="J38"/>
  <c r="R39" i="11" l="1"/>
  <c r="Q40"/>
  <c r="R41" i="6"/>
  <c r="Q42"/>
  <c r="B39"/>
  <c r="B39" i="13"/>
  <c r="A40"/>
  <c r="J40" i="12"/>
  <c r="I41"/>
  <c r="J39" i="13"/>
  <c r="I40"/>
  <c r="A40" i="11"/>
  <c r="B39"/>
  <c r="J40"/>
  <c r="A40" i="12"/>
  <c r="B39"/>
  <c r="Q40"/>
  <c r="R39"/>
  <c r="Q41" i="13"/>
  <c r="R40"/>
  <c r="R40" i="11" l="1"/>
  <c r="Q41"/>
  <c r="R42" i="6"/>
  <c r="Q43"/>
  <c r="R43" s="1"/>
  <c r="B40"/>
  <c r="J41" i="12"/>
  <c r="I42"/>
  <c r="A41" i="13"/>
  <c r="B40"/>
  <c r="R41"/>
  <c r="Q42"/>
  <c r="R40" i="12"/>
  <c r="Q41"/>
  <c r="B40"/>
  <c r="A41"/>
  <c r="J41" i="11"/>
  <c r="B40"/>
  <c r="A41"/>
  <c r="I41" i="13"/>
  <c r="J40"/>
  <c r="R41" i="11" l="1"/>
  <c r="Q42"/>
  <c r="B41" i="6"/>
  <c r="B41" i="13"/>
  <c r="A42"/>
  <c r="I43" i="12"/>
  <c r="J43" s="1"/>
  <c r="J42"/>
  <c r="I42" i="13"/>
  <c r="J41"/>
  <c r="A42" i="11"/>
  <c r="B41"/>
  <c r="I43"/>
  <c r="J43" s="1"/>
  <c r="A42" i="12"/>
  <c r="B41"/>
  <c r="Q42"/>
  <c r="R41"/>
  <c r="R42" i="13"/>
  <c r="Q43"/>
  <c r="R43" s="1"/>
  <c r="Q43" i="11" l="1"/>
  <c r="R43" s="1"/>
  <c r="R42"/>
  <c r="B42" i="6"/>
  <c r="B43"/>
  <c r="A43" i="13"/>
  <c r="B43" s="1"/>
  <c r="B42"/>
  <c r="Q43" i="12"/>
  <c r="R43" s="1"/>
  <c r="R42"/>
  <c r="B42"/>
  <c r="A43"/>
  <c r="B43" s="1"/>
  <c r="A43" i="11"/>
  <c r="B43" s="1"/>
  <c r="B42"/>
  <c r="I43" i="13"/>
  <c r="J43" s="1"/>
  <c r="J42"/>
</calcChain>
</file>

<file path=xl/sharedStrings.xml><?xml version="1.0" encoding="utf-8"?>
<sst xmlns="http://schemas.openxmlformats.org/spreadsheetml/2006/main" count="217" uniqueCount="64">
  <si>
    <t>Turnverein Jahn 1895 e.V. Schweinfurt</t>
  </si>
  <si>
    <t>Übungsleiterstunden – Nachweis</t>
  </si>
  <si>
    <t>Jahr</t>
  </si>
  <si>
    <t>Datum</t>
  </si>
  <si>
    <t>Sportstätte</t>
  </si>
  <si>
    <t>Anz. 
TN</t>
  </si>
  <si>
    <t>Anz. h
( 45min)</t>
  </si>
  <si>
    <t>Mannschaft/Gruppe</t>
  </si>
  <si>
    <t>Name des Übungsleiters</t>
  </si>
  <si>
    <t>Abteilung:</t>
  </si>
  <si>
    <t>TAG</t>
  </si>
  <si>
    <t>Summe</t>
  </si>
  <si>
    <t>Unterschrift Übungsleiter</t>
  </si>
  <si>
    <t>Übungsleiterhonorar</t>
  </si>
  <si>
    <t>Gesamtstunden</t>
  </si>
  <si>
    <t>€/STD</t>
  </si>
  <si>
    <t xml:space="preserve"> Quartal</t>
  </si>
  <si>
    <t>1.</t>
  </si>
  <si>
    <t>Unterschrift  Abteilungsleiter</t>
  </si>
  <si>
    <t>Max Mustermann</t>
  </si>
  <si>
    <t>2. Quartal</t>
  </si>
  <si>
    <t>1. Quartal</t>
  </si>
  <si>
    <t>3. Quartal</t>
  </si>
  <si>
    <t>4. Quartal</t>
  </si>
  <si>
    <t>Gesamt</t>
  </si>
  <si>
    <t>Üh</t>
  </si>
  <si>
    <t>€/Üh</t>
  </si>
  <si>
    <t>Trainingszeit
von      bis</t>
  </si>
  <si>
    <t>Trainingszeit
von       bis</t>
  </si>
  <si>
    <t>Nr.</t>
  </si>
  <si>
    <t>2 Kommas ergeben den Doppelpunkt</t>
  </si>
  <si>
    <t>bei der Uhrzeiteingabe</t>
  </si>
  <si>
    <t>Kersch.-Schule</t>
  </si>
  <si>
    <t>Jahnplatz</t>
  </si>
  <si>
    <t>Celtis</t>
  </si>
  <si>
    <t>Auenschule</t>
  </si>
  <si>
    <t>Stadion</t>
  </si>
  <si>
    <t>G.W.-Halle</t>
  </si>
  <si>
    <t>AVH.-Halle</t>
  </si>
  <si>
    <t>Excel-Optionen anklicken</t>
  </si>
  <si>
    <t>3.</t>
  </si>
  <si>
    <t>2.</t>
  </si>
  <si>
    <t>Rathenau</t>
  </si>
  <si>
    <t>deshalb kann man den Trick - wie beschrieben - anwenden. Dann kann man den Nummernblock verwenden - 2x das Komma drücken erzeugt den Doppelpunkt</t>
  </si>
  <si>
    <t>In der Spalte Nr. die Zahl der Sportstätte eingeben, dann wird das Feld Sportstätte gefüllt.</t>
  </si>
  <si>
    <t>wenn Fragen, dann Böhme anrufen :-)</t>
  </si>
  <si>
    <t>4.</t>
  </si>
  <si>
    <t>Zellen auswählen &gt; Zellen formatieren &gt; Schutz &gt; nicht gesperrte -Haken rausnehmen- Blatt schützen - nicht gesperrte Zellen auswählen</t>
  </si>
  <si>
    <t>Landkreishalle</t>
  </si>
  <si>
    <t>Friedenschule</t>
  </si>
  <si>
    <t>Fr.-Fischer-Schule</t>
  </si>
  <si>
    <t>Tennis-Halle</t>
  </si>
  <si>
    <t>CORONA</t>
  </si>
  <si>
    <t>Bedingte Formatierung</t>
  </si>
  <si>
    <t>neue Regel</t>
  </si>
  <si>
    <t>Formel zur Ermittlung der zu formatierenden Zellen verwenden</t>
  </si>
  <si>
    <t>=WENNFEHLER(WENN(MONAT(A13+1)=MONAT($A$13);A13+1;"");"")</t>
  </si>
  <si>
    <t>Es ist umständlich, immer die STRG Taste zu drücken, bei der Uhrzeiteingabe wenn man den Doppelpunkt braucht,</t>
  </si>
  <si>
    <t>Jeden Monat einzelnen mit der bedingten Formatierung versehen.</t>
  </si>
  <si>
    <t>siehe INFO 1</t>
  </si>
  <si>
    <t>=WOCHENTAG($Zelle;2)&gt;5</t>
  </si>
  <si>
    <t>=WOCHENTAG($A13;2)&gt;5</t>
  </si>
  <si>
    <t>Turnen</t>
  </si>
  <si>
    <t>Pilates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</si>
</sst>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d"/>
  </numFmts>
  <fonts count="26">
    <font>
      <sz val="10"/>
      <name val="Arial"/>
    </font>
    <font>
      <sz val="10"/>
      <name val="Arial"/>
      <family val="2"/>
    </font>
    <font>
      <b/>
      <sz val="8.5"/>
      <name val="Times New Roman"/>
      <family val="1"/>
    </font>
    <font>
      <b/>
      <u/>
      <sz val="15.5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36"/>
      <name val="Arial"/>
      <family val="2"/>
    </font>
    <font>
      <sz val="16"/>
      <name val="Arial"/>
      <family val="2"/>
    </font>
    <font>
      <sz val="8.5"/>
      <name val="Times New Roman"/>
      <family val="1"/>
    </font>
    <font>
      <u/>
      <sz val="15.5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sz val="28"/>
      <name val="Brush Script MT"/>
      <family val="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0" xfId="0" applyFont="1" applyBorder="1"/>
    <xf numFmtId="0" fontId="0" fillId="0" borderId="14" xfId="0" applyBorder="1" applyAlignment="1">
      <alignment vertical="center"/>
    </xf>
    <xf numFmtId="0" fontId="7" fillId="0" borderId="9" xfId="0" applyFont="1" applyBorder="1"/>
    <xf numFmtId="0" fontId="7" fillId="0" borderId="4" xfId="0" applyFont="1" applyBorder="1"/>
    <xf numFmtId="0" fontId="7" fillId="0" borderId="10" xfId="0" applyFont="1" applyBorder="1"/>
    <xf numFmtId="0" fontId="7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6" xfId="0" applyBorder="1"/>
    <xf numFmtId="44" fontId="12" fillId="0" borderId="16" xfId="1" applyFont="1" applyBorder="1" applyAlignment="1">
      <alignment vertical="center"/>
    </xf>
    <xf numFmtId="0" fontId="0" fillId="0" borderId="7" xfId="0" applyBorder="1"/>
    <xf numFmtId="164" fontId="0" fillId="0" borderId="3" xfId="0" applyNumberFormat="1" applyFill="1" applyBorder="1" applyAlignment="1">
      <alignment horizontal="center"/>
    </xf>
    <xf numFmtId="0" fontId="14" fillId="0" borderId="0" xfId="0" applyFont="1"/>
    <xf numFmtId="44" fontId="14" fillId="0" borderId="0" xfId="0" applyNumberFormat="1" applyFont="1"/>
    <xf numFmtId="0" fontId="16" fillId="0" borderId="0" xfId="0" applyFont="1"/>
    <xf numFmtId="0" fontId="0" fillId="3" borderId="8" xfId="0" applyFill="1" applyBorder="1"/>
    <xf numFmtId="0" fontId="0" fillId="3" borderId="14" xfId="0" applyFill="1" applyBorder="1"/>
    <xf numFmtId="0" fontId="14" fillId="3" borderId="14" xfId="0" applyFont="1" applyFill="1" applyBorder="1"/>
    <xf numFmtId="0" fontId="0" fillId="3" borderId="17" xfId="0" applyFill="1" applyBorder="1"/>
    <xf numFmtId="0" fontId="0" fillId="4" borderId="8" xfId="0" applyFill="1" applyBorder="1"/>
    <xf numFmtId="0" fontId="0" fillId="4" borderId="14" xfId="0" applyFill="1" applyBorder="1"/>
    <xf numFmtId="0" fontId="0" fillId="4" borderId="17" xfId="0" applyFill="1" applyBorder="1"/>
    <xf numFmtId="44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44" fontId="0" fillId="0" borderId="0" xfId="0" applyNumberFormat="1"/>
    <xf numFmtId="164" fontId="15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/>
    <xf numFmtId="0" fontId="5" fillId="0" borderId="19" xfId="0" applyFont="1" applyBorder="1" applyAlignment="1">
      <alignment vertical="center"/>
    </xf>
    <xf numFmtId="16" fontId="0" fillId="0" borderId="20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15" fillId="0" borderId="0" xfId="0" applyFont="1"/>
    <xf numFmtId="1" fontId="0" fillId="0" borderId="3" xfId="0" applyNumberForma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4" fillId="0" borderId="0" xfId="0" applyNumberFormat="1" applyFont="1"/>
    <xf numFmtId="0" fontId="4" fillId="0" borderId="0" xfId="0" applyFont="1"/>
    <xf numFmtId="0" fontId="15" fillId="0" borderId="4" xfId="0" applyFont="1" applyBorder="1"/>
    <xf numFmtId="0" fontId="15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14" fontId="15" fillId="0" borderId="21" xfId="0" applyNumberFormat="1" applyFont="1" applyBorder="1"/>
    <xf numFmtId="14" fontId="24" fillId="0" borderId="16" xfId="0" applyNumberFormat="1" applyFont="1" applyBorder="1" applyAlignment="1">
      <alignment horizontal="center" vertical="center"/>
    </xf>
    <xf numFmtId="0" fontId="23" fillId="0" borderId="15" xfId="0" applyFont="1" applyBorder="1"/>
    <xf numFmtId="14" fontId="15" fillId="0" borderId="0" xfId="0" applyNumberFormat="1" applyFont="1"/>
    <xf numFmtId="0" fontId="0" fillId="0" borderId="9" xfId="0" applyBorder="1" applyProtection="1"/>
    <xf numFmtId="0" fontId="0" fillId="0" borderId="4" xfId="0" applyBorder="1" applyProtection="1"/>
    <xf numFmtId="0" fontId="15" fillId="0" borderId="4" xfId="0" applyFont="1" applyBorder="1" applyProtection="1"/>
    <xf numFmtId="0" fontId="0" fillId="0" borderId="10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15" fillId="0" borderId="0" xfId="0" applyFont="1" applyBorder="1" applyProtection="1"/>
    <xf numFmtId="0" fontId="0" fillId="0" borderId="12" xfId="0" applyBorder="1" applyProtection="1"/>
    <xf numFmtId="0" fontId="0" fillId="0" borderId="11" xfId="0" applyBorder="1" applyProtection="1"/>
    <xf numFmtId="0" fontId="2" fillId="0" borderId="0" xfId="0" applyFont="1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1" xfId="0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</xf>
    <xf numFmtId="16" fontId="0" fillId="0" borderId="20" xfId="0" applyNumberFormat="1" applyFill="1" applyBorder="1" applyProtection="1"/>
    <xf numFmtId="164" fontId="0" fillId="0" borderId="3" xfId="0" applyNumberFormat="1" applyFill="1" applyBorder="1" applyAlignment="1" applyProtection="1">
      <alignment horizontal="center"/>
    </xf>
    <xf numFmtId="20" fontId="0" fillId="0" borderId="3" xfId="0" applyNumberFormat="1" applyFill="1" applyBorder="1" applyAlignment="1" applyProtection="1">
      <alignment horizontal="center"/>
    </xf>
    <xf numFmtId="1" fontId="0" fillId="0" borderId="3" xfId="0" applyNumberForma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/>
    </xf>
    <xf numFmtId="164" fontId="15" fillId="0" borderId="3" xfId="0" applyNumberFormat="1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/>
    </xf>
    <xf numFmtId="1" fontId="4" fillId="0" borderId="0" xfId="0" applyNumberFormat="1" applyFont="1" applyProtection="1"/>
    <xf numFmtId="0" fontId="4" fillId="0" borderId="0" xfId="0" applyFont="1" applyProtection="1"/>
    <xf numFmtId="1" fontId="4" fillId="0" borderId="6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14" fontId="15" fillId="0" borderId="21" xfId="0" applyNumberFormat="1" applyFont="1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19" xfId="0" applyBorder="1" applyProtection="1"/>
    <xf numFmtId="0" fontId="0" fillId="0" borderId="7" xfId="0" applyBorder="1" applyProtection="1"/>
    <xf numFmtId="0" fontId="5" fillId="0" borderId="6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14" fontId="24" fillId="0" borderId="16" xfId="0" applyNumberFormat="1" applyFont="1" applyBorder="1" applyAlignment="1" applyProtection="1">
      <alignment horizontal="center" vertical="center"/>
    </xf>
    <xf numFmtId="44" fontId="12" fillId="0" borderId="16" xfId="1" applyFont="1" applyBorder="1" applyAlignment="1" applyProtection="1">
      <alignment vertical="center"/>
    </xf>
    <xf numFmtId="0" fontId="7" fillId="0" borderId="0" xfId="0" applyFont="1" applyBorder="1" applyProtection="1"/>
    <xf numFmtId="0" fontId="23" fillId="0" borderId="15" xfId="0" applyFont="1" applyBorder="1" applyProtection="1"/>
    <xf numFmtId="0" fontId="7" fillId="0" borderId="9" xfId="0" applyFont="1" applyBorder="1" applyProtection="1"/>
    <xf numFmtId="0" fontId="7" fillId="0" borderId="4" xfId="0" applyFont="1" applyBorder="1" applyProtection="1"/>
    <xf numFmtId="0" fontId="7" fillId="0" borderId="10" xfId="0" applyFont="1" applyBorder="1" applyProtection="1"/>
    <xf numFmtId="0" fontId="7" fillId="0" borderId="15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8" xfId="0" applyBorder="1" applyProtection="1"/>
    <xf numFmtId="0" fontId="0" fillId="0" borderId="14" xfId="0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4" fontId="15" fillId="0" borderId="0" xfId="0" applyNumberFormat="1" applyFont="1" applyProtection="1"/>
    <xf numFmtId="0" fontId="1" fillId="0" borderId="0" xfId="0" applyFont="1"/>
    <xf numFmtId="20" fontId="0" fillId="0" borderId="3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20" fontId="15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11" fillId="0" borderId="16" xfId="0" applyNumberFormat="1" applyFont="1" applyBorder="1" applyAlignment="1">
      <alignment horizontal="center" vertical="center"/>
    </xf>
    <xf numFmtId="44" fontId="12" fillId="0" borderId="16" xfId="1" applyFont="1" applyBorder="1" applyAlignment="1" applyProtection="1">
      <alignment vertical="center"/>
      <protection locked="0"/>
    </xf>
    <xf numFmtId="20" fontId="1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ill="1"/>
    <xf numFmtId="0" fontId="15" fillId="0" borderId="8" xfId="0" applyFont="1" applyFill="1" applyBorder="1" applyAlignment="1">
      <alignment horizontal="center"/>
    </xf>
    <xf numFmtId="14" fontId="15" fillId="0" borderId="18" xfId="0" applyNumberFormat="1" applyFont="1" applyBorder="1"/>
    <xf numFmtId="44" fontId="14" fillId="0" borderId="0" xfId="0" applyNumberFormat="1" applyFont="1" applyProtection="1"/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vertical="center"/>
    </xf>
    <xf numFmtId="0" fontId="4" fillId="0" borderId="0" xfId="0" applyFont="1" applyAlignment="1" applyProtection="1">
      <alignment horizontal="center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Protection="1">
      <protection locked="0"/>
    </xf>
    <xf numFmtId="0" fontId="7" fillId="0" borderId="30" xfId="0" applyFont="1" applyBorder="1" applyAlignment="1">
      <alignment horizontal="center" vertical="center"/>
    </xf>
    <xf numFmtId="16" fontId="0" fillId="5" borderId="20" xfId="0" applyNumberFormat="1" applyFill="1" applyBorder="1"/>
    <xf numFmtId="164" fontId="0" fillId="5" borderId="3" xfId="0" applyNumberFormat="1" applyFill="1" applyBorder="1" applyAlignment="1">
      <alignment horizontal="center"/>
    </xf>
    <xf numFmtId="20" fontId="15" fillId="5" borderId="3" xfId="0" applyNumberFormat="1" applyFont="1" applyFill="1" applyBorder="1" applyAlignment="1" applyProtection="1">
      <alignment horizontal="center"/>
      <protection locked="0"/>
    </xf>
    <xf numFmtId="20" fontId="0" fillId="5" borderId="3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>
      <alignment horizontal="center" vertical="center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/>
    </xf>
    <xf numFmtId="1" fontId="0" fillId="5" borderId="3" xfId="0" applyNumberForma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/>
    </xf>
    <xf numFmtId="16" fontId="0" fillId="6" borderId="20" xfId="0" applyNumberFormat="1" applyFill="1" applyBorder="1"/>
    <xf numFmtId="164" fontId="0" fillId="6" borderId="3" xfId="0" applyNumberFormat="1" applyFill="1" applyBorder="1" applyAlignment="1">
      <alignment horizontal="center"/>
    </xf>
    <xf numFmtId="20" fontId="15" fillId="6" borderId="3" xfId="0" applyNumberFormat="1" applyFont="1" applyFill="1" applyBorder="1" applyAlignment="1" applyProtection="1">
      <alignment horizontal="center"/>
      <protection locked="0"/>
    </xf>
    <xf numFmtId="20" fontId="0" fillId="6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>
      <alignment horizontal="center"/>
    </xf>
    <xf numFmtId="164" fontId="15" fillId="5" borderId="3" xfId="0" applyNumberFormat="1" applyFont="1" applyFill="1" applyBorder="1" applyAlignment="1">
      <alignment horizontal="center"/>
    </xf>
    <xf numFmtId="16" fontId="0" fillId="5" borderId="20" xfId="0" applyNumberFormat="1" applyFill="1" applyBorder="1" applyProtection="1"/>
    <xf numFmtId="164" fontId="0" fillId="5" borderId="3" xfId="0" applyNumberFormat="1" applyFill="1" applyBorder="1" applyAlignment="1" applyProtection="1">
      <alignment horizontal="center"/>
    </xf>
    <xf numFmtId="1" fontId="0" fillId="5" borderId="3" xfId="0" applyNumberFormat="1" applyFill="1" applyBorder="1" applyAlignment="1" applyProtection="1">
      <alignment horizontal="center" vertical="center"/>
    </xf>
    <xf numFmtId="0" fontId="15" fillId="5" borderId="5" xfId="0" applyFont="1" applyFill="1" applyBorder="1" applyAlignment="1" applyProtection="1">
      <alignment horizontal="center"/>
    </xf>
    <xf numFmtId="16" fontId="0" fillId="6" borderId="20" xfId="0" applyNumberFormat="1" applyFill="1" applyBorder="1" applyProtection="1"/>
    <xf numFmtId="164" fontId="0" fillId="6" borderId="3" xfId="0" applyNumberFormat="1" applyFill="1" applyBorder="1" applyAlignment="1" applyProtection="1">
      <alignment horizontal="center"/>
    </xf>
    <xf numFmtId="1" fontId="0" fillId="6" borderId="3" xfId="0" applyNumberForma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/>
    </xf>
    <xf numFmtId="164" fontId="15" fillId="6" borderId="3" xfId="0" applyNumberFormat="1" applyFont="1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/>
    </xf>
    <xf numFmtId="1" fontId="0" fillId="6" borderId="3" xfId="0" applyNumberForma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/>
    </xf>
    <xf numFmtId="164" fontId="15" fillId="5" borderId="3" xfId="0" applyNumberFormat="1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</xf>
    <xf numFmtId="16" fontId="0" fillId="5" borderId="23" xfId="0" applyNumberFormat="1" applyFill="1" applyBorder="1"/>
    <xf numFmtId="164" fontId="0" fillId="5" borderId="24" xfId="0" applyNumberFormat="1" applyFill="1" applyBorder="1" applyAlignment="1">
      <alignment horizontal="center"/>
    </xf>
    <xf numFmtId="20" fontId="0" fillId="5" borderId="24" xfId="0" applyNumberFormat="1" applyFill="1" applyBorder="1" applyAlignment="1" applyProtection="1">
      <alignment horizontal="center"/>
      <protection locked="0"/>
    </xf>
    <xf numFmtId="1" fontId="0" fillId="5" borderId="24" xfId="0" applyNumberFormat="1" applyFill="1" applyBorder="1" applyAlignment="1">
      <alignment horizontal="center" vertical="center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15" fillId="5" borderId="25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7" xfId="0" applyBorder="1"/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44" fontId="13" fillId="0" borderId="13" xfId="1" applyFont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44" fontId="13" fillId="0" borderId="22" xfId="1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left" vertical="center"/>
    </xf>
    <xf numFmtId="0" fontId="25" fillId="0" borderId="14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14" xfId="0" applyBorder="1" applyProtection="1"/>
    <xf numFmtId="0" fontId="0" fillId="0" borderId="17" xfId="0" applyBorder="1" applyProtection="1"/>
    <xf numFmtId="0" fontId="0" fillId="0" borderId="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8" xfId="0" applyBorder="1" applyProtection="1"/>
    <xf numFmtId="44" fontId="13" fillId="0" borderId="13" xfId="1" applyFont="1" applyBorder="1" applyAlignment="1" applyProtection="1">
      <alignment horizontal="center" vertical="center"/>
    </xf>
    <xf numFmtId="44" fontId="13" fillId="0" borderId="1" xfId="1" applyFont="1" applyBorder="1" applyAlignment="1" applyProtection="1">
      <alignment horizontal="center" vertical="center"/>
    </xf>
    <xf numFmtId="44" fontId="13" fillId="0" borderId="22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14" fontId="0" fillId="0" borderId="8" xfId="0" applyNumberFormat="1" applyBorder="1" applyProtection="1"/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17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" fontId="10" fillId="0" borderId="0" xfId="0" applyNumberFormat="1" applyFont="1" applyBorder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14" fontId="0" fillId="0" borderId="8" xfId="0" applyNumberFormat="1" applyBorder="1"/>
    <xf numFmtId="17" fontId="5" fillId="2" borderId="3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1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14</xdr:row>
      <xdr:rowOff>95250</xdr:rowOff>
    </xdr:from>
    <xdr:to>
      <xdr:col>8</xdr:col>
      <xdr:colOff>85725</xdr:colOff>
      <xdr:row>33</xdr:row>
      <xdr:rowOff>19050</xdr:rowOff>
    </xdr:to>
    <xdr:pic>
      <xdr:nvPicPr>
        <xdr:cNvPr id="112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9479" b="70833"/>
        <a:stretch>
          <a:fillRect/>
        </a:stretch>
      </xdr:blipFill>
      <xdr:spPr bwMode="auto">
        <a:xfrm>
          <a:off x="600075" y="2362200"/>
          <a:ext cx="5581650" cy="3000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207438</xdr:colOff>
      <xdr:row>10</xdr:row>
      <xdr:rowOff>151098</xdr:rowOff>
    </xdr:from>
    <xdr:to>
      <xdr:col>3</xdr:col>
      <xdr:colOff>359072</xdr:colOff>
      <xdr:row>17</xdr:row>
      <xdr:rowOff>55165</xdr:rowOff>
    </xdr:to>
    <xdr:sp macro="" textlink="">
      <xdr:nvSpPr>
        <xdr:cNvPr id="3" name="Pfeil nach oben 2"/>
        <xdr:cNvSpPr/>
      </xdr:nvSpPr>
      <xdr:spPr>
        <a:xfrm rot="15451419">
          <a:off x="1288484" y="1451302"/>
          <a:ext cx="1037542" cy="1675634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0</xdr:col>
      <xdr:colOff>571500</xdr:colOff>
      <xdr:row>36</xdr:row>
      <xdr:rowOff>0</xdr:rowOff>
    </xdr:from>
    <xdr:to>
      <xdr:col>8</xdr:col>
      <xdr:colOff>104775</xdr:colOff>
      <xdr:row>64</xdr:row>
      <xdr:rowOff>9525</xdr:rowOff>
    </xdr:to>
    <xdr:pic>
      <xdr:nvPicPr>
        <xdr:cNvPr id="112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69218" b="55833"/>
        <a:stretch>
          <a:fillRect/>
        </a:stretch>
      </xdr:blipFill>
      <xdr:spPr bwMode="auto">
        <a:xfrm>
          <a:off x="571500" y="5829300"/>
          <a:ext cx="5629275" cy="4543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408812</xdr:colOff>
      <xdr:row>64</xdr:row>
      <xdr:rowOff>3094</xdr:rowOff>
    </xdr:from>
    <xdr:to>
      <xdr:col>6</xdr:col>
      <xdr:colOff>684354</xdr:colOff>
      <xdr:row>71</xdr:row>
      <xdr:rowOff>142116</xdr:rowOff>
    </xdr:to>
    <xdr:sp macro="" textlink="">
      <xdr:nvSpPr>
        <xdr:cNvPr id="5" name="Pfeil nach oben 4"/>
        <xdr:cNvSpPr/>
      </xdr:nvSpPr>
      <xdr:spPr>
        <a:xfrm rot="20460171">
          <a:off x="4218812" y="9556669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0</xdr:col>
      <xdr:colOff>85725</xdr:colOff>
      <xdr:row>72</xdr:row>
      <xdr:rowOff>19050</xdr:rowOff>
    </xdr:from>
    <xdr:to>
      <xdr:col>17</xdr:col>
      <xdr:colOff>333375</xdr:colOff>
      <xdr:row>122</xdr:row>
      <xdr:rowOff>9525</xdr:rowOff>
    </xdr:to>
    <xdr:pic>
      <xdr:nvPicPr>
        <xdr:cNvPr id="112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27812" b="19073"/>
        <a:stretch>
          <a:fillRect/>
        </a:stretch>
      </xdr:blipFill>
      <xdr:spPr bwMode="auto">
        <a:xfrm>
          <a:off x="85725" y="11677650"/>
          <a:ext cx="13201650" cy="808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190500</xdr:colOff>
      <xdr:row>90</xdr:row>
      <xdr:rowOff>38100</xdr:rowOff>
    </xdr:from>
    <xdr:to>
      <xdr:col>16</xdr:col>
      <xdr:colOff>466042</xdr:colOff>
      <xdr:row>98</xdr:row>
      <xdr:rowOff>15197</xdr:rowOff>
    </xdr:to>
    <xdr:sp macro="" textlink="">
      <xdr:nvSpPr>
        <xdr:cNvPr id="7" name="Pfeil nach oben 6"/>
        <xdr:cNvSpPr/>
      </xdr:nvSpPr>
      <xdr:spPr>
        <a:xfrm rot="20460171">
          <a:off x="11620500" y="13801725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12</xdr:col>
      <xdr:colOff>244470</xdr:colOff>
      <xdr:row>109</xdr:row>
      <xdr:rowOff>69853</xdr:rowOff>
    </xdr:from>
    <xdr:to>
      <xdr:col>13</xdr:col>
      <xdr:colOff>754967</xdr:colOff>
      <xdr:row>115</xdr:row>
      <xdr:rowOff>135845</xdr:rowOff>
    </xdr:to>
    <xdr:sp macro="" textlink="">
      <xdr:nvSpPr>
        <xdr:cNvPr id="8" name="Pfeil nach oben 7"/>
        <xdr:cNvSpPr/>
      </xdr:nvSpPr>
      <xdr:spPr>
        <a:xfrm rot="15614134">
          <a:off x="9505948" y="16792575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68"/>
  <sheetViews>
    <sheetView workbookViewId="0">
      <selection activeCell="K4" sqref="K4"/>
    </sheetView>
  </sheetViews>
  <sheetFormatPr baseColWidth="10" defaultRowHeight="12.75"/>
  <sheetData>
    <row r="3" spans="1:1">
      <c r="A3" s="148" t="s">
        <v>44</v>
      </c>
    </row>
    <row r="7" spans="1:1">
      <c r="A7" s="148" t="s">
        <v>57</v>
      </c>
    </row>
    <row r="8" spans="1:1">
      <c r="A8" s="148" t="s">
        <v>43</v>
      </c>
    </row>
    <row r="10" spans="1:1">
      <c r="A10" s="148" t="s">
        <v>45</v>
      </c>
    </row>
    <row r="68" spans="9:9">
      <c r="I68" t="s">
        <v>39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J26" sqref="J26"/>
    </sheetView>
  </sheetViews>
  <sheetFormatPr baseColWidth="10" defaultRowHeight="12.75"/>
  <sheetData>
    <row r="1" spans="1:1" s="169" customFormat="1" ht="18">
      <c r="A1" s="169" t="s">
        <v>47</v>
      </c>
    </row>
    <row r="2" spans="1:1" s="169" customFormat="1" ht="18"/>
    <row r="3" spans="1:1" s="169" customFormat="1" ht="18"/>
    <row r="4" spans="1:1" s="169" customFormat="1" ht="18"/>
    <row r="5" spans="1:1" s="169" customFormat="1" ht="18"/>
    <row r="6" spans="1:1" s="169" customFormat="1" ht="18">
      <c r="A6" s="170" t="s">
        <v>56</v>
      </c>
    </row>
    <row r="7" spans="1:1" s="169" customFormat="1" ht="18"/>
    <row r="8" spans="1:1" s="169" customFormat="1" ht="18"/>
    <row r="9" spans="1:1" s="169" customFormat="1" ht="18"/>
    <row r="10" spans="1:1" s="169" customFormat="1" ht="18"/>
    <row r="11" spans="1:1" s="169" customFormat="1" ht="18">
      <c r="A11" s="169" t="s">
        <v>53</v>
      </c>
    </row>
    <row r="12" spans="1:1" s="169" customFormat="1" ht="18"/>
    <row r="13" spans="1:1" s="169" customFormat="1" ht="18">
      <c r="A13" s="169" t="s">
        <v>54</v>
      </c>
    </row>
    <row r="14" spans="1:1" s="169" customFormat="1" ht="18"/>
    <row r="15" spans="1:1" s="169" customFormat="1" ht="18">
      <c r="A15" s="169" t="s">
        <v>55</v>
      </c>
    </row>
    <row r="16" spans="1:1" s="169" customFormat="1" ht="18"/>
    <row r="17" spans="1:5" s="169" customFormat="1" ht="18">
      <c r="A17" s="170"/>
    </row>
    <row r="18" spans="1:5" s="169" customFormat="1" ht="18"/>
    <row r="19" spans="1:5" s="169" customFormat="1" ht="18">
      <c r="A19" s="170" t="s">
        <v>60</v>
      </c>
      <c r="E19" s="170" t="s">
        <v>61</v>
      </c>
    </row>
    <row r="20" spans="1:5" s="169" customFormat="1" ht="18"/>
    <row r="21" spans="1:5" s="169" customFormat="1" ht="18">
      <c r="A21" s="169" t="s">
        <v>58</v>
      </c>
      <c r="D21" s="171"/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4">
    <pageSetUpPr fitToPage="1"/>
  </sheetPr>
  <dimension ref="A1:AA90"/>
  <sheetViews>
    <sheetView tabSelected="1" zoomScaleNormal="100" workbookViewId="0">
      <pane ySplit="12" topLeftCell="A13" activePane="bottomLeft" state="frozen"/>
      <selection activeCell="U7" sqref="U7:X8"/>
      <selection pane="bottomLeft" activeCell="C22" sqref="C22"/>
    </sheetView>
  </sheetViews>
  <sheetFormatPr baseColWidth="10" defaultRowHeight="12.75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65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8"/>
    <col min="27" max="27" width="17.42578125" bestFit="1" customWidth="1"/>
  </cols>
  <sheetData>
    <row r="1" spans="1:27">
      <c r="A1" s="16"/>
      <c r="B1" s="9"/>
      <c r="C1" s="9"/>
      <c r="D1" s="9"/>
      <c r="E1" s="9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"/>
    </row>
    <row r="2" spans="1:27" ht="0.75" customHeight="1">
      <c r="A2" s="16"/>
      <c r="B2" s="9"/>
      <c r="C2" s="4"/>
      <c r="D2" s="4"/>
      <c r="E2" s="4"/>
      <c r="F2" s="4"/>
      <c r="G2" s="4"/>
      <c r="H2" s="7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"/>
    </row>
    <row r="3" spans="1:27" ht="38.25" customHeight="1">
      <c r="A3" s="18"/>
      <c r="B3" s="4"/>
      <c r="C3" s="4"/>
      <c r="D3" s="4"/>
      <c r="E3" s="215" t="s">
        <v>0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4"/>
      <c r="W3" s="4"/>
      <c r="X3" s="19"/>
    </row>
    <row r="4" spans="1:27" ht="32.25" customHeight="1">
      <c r="A4" s="18"/>
      <c r="B4" s="4"/>
      <c r="C4" s="4"/>
      <c r="D4" s="4"/>
      <c r="E4" s="216" t="s">
        <v>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7" t="s">
        <v>62</v>
      </c>
      <c r="V4" s="217"/>
      <c r="W4" s="217"/>
      <c r="X4" s="218"/>
    </row>
    <row r="5" spans="1:27" ht="12.75" hidden="1" customHeight="1">
      <c r="A5" s="18"/>
      <c r="B5" s="4"/>
      <c r="C5" s="4"/>
      <c r="D5" s="4"/>
      <c r="E5" s="29"/>
      <c r="F5" s="29"/>
      <c r="G5" s="29"/>
      <c r="H5" s="7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  <c r="V5" s="4"/>
      <c r="W5" s="4"/>
      <c r="X5" s="19"/>
    </row>
    <row r="6" spans="1:27" ht="13.5" customHeight="1">
      <c r="A6" s="18"/>
      <c r="B6" s="4"/>
      <c r="C6" s="4"/>
      <c r="D6" s="4"/>
      <c r="I6" s="241" t="s">
        <v>19</v>
      </c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21" t="s">
        <v>9</v>
      </c>
      <c r="V6" s="221"/>
      <c r="W6" s="221"/>
      <c r="X6" s="222"/>
      <c r="Y6" s="72"/>
      <c r="Z6" s="157" t="s">
        <v>30</v>
      </c>
      <c r="AA6" s="71"/>
    </row>
    <row r="7" spans="1:27" ht="12" customHeight="1">
      <c r="A7" s="18"/>
      <c r="B7" s="4"/>
      <c r="C7" s="4"/>
      <c r="D7" s="243">
        <v>2023</v>
      </c>
      <c r="E7" s="243"/>
      <c r="F7" s="5"/>
      <c r="G7" s="5"/>
      <c r="H7" s="76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23" t="s">
        <v>63</v>
      </c>
      <c r="V7" s="223"/>
      <c r="W7" s="223"/>
      <c r="X7" s="224"/>
      <c r="Y7" s="72"/>
      <c r="Z7" s="157" t="s">
        <v>31</v>
      </c>
      <c r="AA7" s="72"/>
    </row>
    <row r="8" spans="1:27" ht="18.75" customHeight="1">
      <c r="A8" s="22"/>
      <c r="B8" s="7"/>
      <c r="C8" s="7"/>
      <c r="D8" s="244"/>
      <c r="E8" s="244"/>
      <c r="F8" s="1"/>
      <c r="G8" s="1"/>
      <c r="H8" s="77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25"/>
      <c r="V8" s="225"/>
      <c r="W8" s="225"/>
      <c r="X8" s="226"/>
      <c r="Y8" s="72"/>
      <c r="Z8" s="72" t="s">
        <v>59</v>
      </c>
      <c r="AA8" s="72"/>
    </row>
    <row r="9" spans="1:27">
      <c r="A9" s="18"/>
      <c r="B9" s="4"/>
      <c r="C9" s="4"/>
      <c r="D9" s="245" t="s">
        <v>2</v>
      </c>
      <c r="E9" s="245"/>
      <c r="F9" s="4"/>
      <c r="G9" s="4"/>
      <c r="H9" s="74"/>
      <c r="I9" s="221" t="s">
        <v>8</v>
      </c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 t="s">
        <v>7</v>
      </c>
      <c r="V9" s="221"/>
      <c r="W9" s="221"/>
      <c r="X9" s="222"/>
    </row>
    <row r="10" spans="1:27" ht="6" customHeight="1" thickBot="1">
      <c r="A10" s="18"/>
      <c r="B10" s="4"/>
      <c r="C10" s="4"/>
      <c r="D10" s="4"/>
      <c r="E10" s="4"/>
      <c r="F10" s="4"/>
      <c r="G10" s="4"/>
      <c r="H10" s="7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"/>
      <c r="V10" s="6"/>
      <c r="W10" s="6"/>
      <c r="X10" s="21"/>
    </row>
    <row r="11" spans="1:27" ht="21" customHeight="1" thickBot="1">
      <c r="A11" s="219">
        <f>DATE($D$7,1,1)</f>
        <v>44927</v>
      </c>
      <c r="B11" s="219"/>
      <c r="C11" s="219"/>
      <c r="D11" s="220"/>
      <c r="E11" s="220"/>
      <c r="F11" s="220"/>
      <c r="G11" s="220"/>
      <c r="H11" s="220"/>
      <c r="I11" s="219">
        <f>DATE($D$7,2,1)</f>
        <v>44958</v>
      </c>
      <c r="J11" s="219"/>
      <c r="K11" s="219"/>
      <c r="L11" s="220"/>
      <c r="M11" s="220"/>
      <c r="N11" s="220"/>
      <c r="O11" s="220"/>
      <c r="P11" s="220"/>
      <c r="Q11" s="219">
        <f>DATE($D$7,3,1)</f>
        <v>44986</v>
      </c>
      <c r="R11" s="219"/>
      <c r="S11" s="219"/>
      <c r="T11" s="220"/>
      <c r="U11" s="220"/>
      <c r="V11" s="220"/>
      <c r="W11" s="220"/>
      <c r="X11" s="220"/>
    </row>
    <row r="12" spans="1:27" ht="31.5" customHeight="1" thickBot="1">
      <c r="A12" s="2" t="s">
        <v>3</v>
      </c>
      <c r="B12" s="2" t="s">
        <v>10</v>
      </c>
      <c r="C12" s="239" t="s">
        <v>27</v>
      </c>
      <c r="D12" s="240"/>
      <c r="E12" s="3" t="s">
        <v>6</v>
      </c>
      <c r="F12" s="3" t="s">
        <v>5</v>
      </c>
      <c r="G12" s="3" t="s">
        <v>29</v>
      </c>
      <c r="H12" s="78" t="s">
        <v>4</v>
      </c>
      <c r="I12" s="2" t="s">
        <v>3</v>
      </c>
      <c r="J12" s="2" t="s">
        <v>10</v>
      </c>
      <c r="K12" s="239" t="s">
        <v>28</v>
      </c>
      <c r="L12" s="240"/>
      <c r="M12" s="3" t="s">
        <v>6</v>
      </c>
      <c r="N12" s="3" t="s">
        <v>5</v>
      </c>
      <c r="O12" s="3" t="s">
        <v>29</v>
      </c>
      <c r="P12" s="2" t="s">
        <v>4</v>
      </c>
      <c r="Q12" s="2" t="s">
        <v>3</v>
      </c>
      <c r="R12" s="2" t="s">
        <v>10</v>
      </c>
      <c r="S12" s="239" t="s">
        <v>28</v>
      </c>
      <c r="T12" s="240"/>
      <c r="U12" s="3" t="s">
        <v>6</v>
      </c>
      <c r="V12" s="3" t="s">
        <v>5</v>
      </c>
      <c r="W12" s="3" t="s">
        <v>29</v>
      </c>
      <c r="X12" s="2" t="s">
        <v>4</v>
      </c>
    </row>
    <row r="13" spans="1:27">
      <c r="A13" s="59">
        <f>A11</f>
        <v>44927</v>
      </c>
      <c r="B13" s="33">
        <f>A13</f>
        <v>44927</v>
      </c>
      <c r="C13" s="151"/>
      <c r="D13" s="149"/>
      <c r="E13" s="61" t="str">
        <f t="shared" ref="E13:E43" si="0">IF(ISBLANK(C13),"",ROUNDDOWN((D13-C13)*24*60/45,0))</f>
        <v/>
      </c>
      <c r="F13" s="150"/>
      <c r="G13" s="153"/>
      <c r="H13" s="64" t="str">
        <f>IF(G13="","",VLOOKUP(G13,$Z$15:$AA$32,2,0))</f>
        <v/>
      </c>
      <c r="I13" s="59">
        <f>I11</f>
        <v>44958</v>
      </c>
      <c r="J13" s="49">
        <f>I13</f>
        <v>44958</v>
      </c>
      <c r="K13" s="151"/>
      <c r="L13" s="149"/>
      <c r="M13" s="61" t="str">
        <f t="shared" ref="M13:M42" si="1">IF(ISBLANK(K13),"",ROUNDDOWN((L13-K13)*24*60/45,0))</f>
        <v/>
      </c>
      <c r="N13" s="150"/>
      <c r="O13" s="153"/>
      <c r="P13" s="64" t="str">
        <f>IF(O13="","",VLOOKUP(O13,$Z$15:$AA$32,2,0))</f>
        <v/>
      </c>
      <c r="Q13" s="59">
        <f>Q11</f>
        <v>44986</v>
      </c>
      <c r="R13" s="33">
        <f>Q13</f>
        <v>44986</v>
      </c>
      <c r="S13" s="149"/>
      <c r="T13" s="149"/>
      <c r="U13" s="61" t="str">
        <f>IF(ISBLANK(S13),"",ROUNDDOWN((T13-S13)*24*60/45,0))</f>
        <v/>
      </c>
      <c r="V13" s="150"/>
      <c r="W13" s="153"/>
      <c r="X13" s="64" t="str">
        <f>IF(W13="","",VLOOKUP(W13,$Z$15:$AA$32,2,0))</f>
        <v/>
      </c>
    </row>
    <row r="14" spans="1:27">
      <c r="A14" s="173">
        <f>IFERROR(IF(MONTH(A13+1)=MONTH($A$13),A13+1,""),"")</f>
        <v>44928</v>
      </c>
      <c r="B14" s="174">
        <f t="shared" ref="B14:B43" si="2">A14</f>
        <v>44928</v>
      </c>
      <c r="C14" s="175"/>
      <c r="D14" s="176"/>
      <c r="E14" s="177" t="str">
        <f>IF(ISBLANK(C14),"",ROUNDDOWN((D14-C14)*24*60/45,0))</f>
        <v/>
      </c>
      <c r="F14" s="178"/>
      <c r="G14" s="179"/>
      <c r="H14" s="180" t="str">
        <f>IF(G14="","",VLOOKUP(G14,$Z$15:$AA$32,2,0))</f>
        <v/>
      </c>
      <c r="I14" s="59">
        <f>IFERROR(IF(MONTH(I13+1)=MONTH($I$13),I13+1,""),"")</f>
        <v>44959</v>
      </c>
      <c r="J14" s="49">
        <f t="shared" ref="J14:J41" si="3">I14</f>
        <v>44959</v>
      </c>
      <c r="K14" s="151"/>
      <c r="L14" s="149"/>
      <c r="M14" s="61" t="str">
        <f t="shared" si="1"/>
        <v/>
      </c>
      <c r="N14" s="150"/>
      <c r="O14" s="153"/>
      <c r="P14" s="64" t="str">
        <f t="shared" ref="P14:P42" si="4">IF(O14="","",VLOOKUP(O14,$Z$15:$AA$32,2,0))</f>
        <v/>
      </c>
      <c r="Q14" s="59">
        <f>IFERROR(IF(MONTH(Q13+1)=MONTH($Q$13),Q13+1,""),"")</f>
        <v>44987</v>
      </c>
      <c r="R14" s="33">
        <f>Q14</f>
        <v>44987</v>
      </c>
      <c r="S14" s="149"/>
      <c r="T14" s="149"/>
      <c r="U14" s="61" t="str">
        <f t="shared" ref="U14:U43" si="5">IF(ISBLANK(S14),"",ROUNDDOWN((T14-S14)*24*60/45,0))</f>
        <v/>
      </c>
      <c r="V14" s="150"/>
      <c r="W14" s="153"/>
      <c r="X14" s="64" t="str">
        <f t="shared" ref="X14:X43" si="6">IF(W14="","",VLOOKUP(W14,$Z$15:$AA$32,2,0))</f>
        <v/>
      </c>
    </row>
    <row r="15" spans="1:27">
      <c r="A15" s="173">
        <f t="shared" ref="A15:A43" si="7">IFERROR(IF(MONTH(A14+1)=MONTH($A$13),A14+1,""),"")</f>
        <v>44929</v>
      </c>
      <c r="B15" s="174">
        <f t="shared" si="2"/>
        <v>44929</v>
      </c>
      <c r="C15" s="175"/>
      <c r="D15" s="176"/>
      <c r="E15" s="177" t="str">
        <f>IF(ISBLANK(C15),"",ROUNDDOWN((D15-C15)*24*60/45,0))</f>
        <v/>
      </c>
      <c r="F15" s="178"/>
      <c r="G15" s="179"/>
      <c r="H15" s="180" t="str">
        <f t="shared" ref="H15:H43" si="8">IF(G15="","",VLOOKUP(G15,$Z$15:$AA$32,2,0))</f>
        <v/>
      </c>
      <c r="I15" s="59">
        <f t="shared" ref="I15:I41" si="9">IFERROR(IF(MONTH(I14+1)=MONTH($I$13),I14+1,""),"")</f>
        <v>44960</v>
      </c>
      <c r="J15" s="49">
        <f t="shared" si="3"/>
        <v>44960</v>
      </c>
      <c r="K15" s="151"/>
      <c r="L15" s="149"/>
      <c r="M15" s="61" t="str">
        <f t="shared" si="1"/>
        <v/>
      </c>
      <c r="N15" s="150"/>
      <c r="O15" s="153"/>
      <c r="P15" s="64" t="str">
        <f t="shared" si="4"/>
        <v/>
      </c>
      <c r="Q15" s="59">
        <f t="shared" ref="Q15:Q43" si="10">IFERROR(IF(MONTH(Q14+1)=MONTH($Q$13),Q14+1,""),"")</f>
        <v>44988</v>
      </c>
      <c r="R15" s="33">
        <f t="shared" ref="R15:R43" si="11">Q15</f>
        <v>44988</v>
      </c>
      <c r="S15" s="149"/>
      <c r="T15" s="149"/>
      <c r="U15" s="61" t="str">
        <f t="shared" si="5"/>
        <v/>
      </c>
      <c r="V15" s="150"/>
      <c r="W15" s="153"/>
      <c r="X15" s="64" t="str">
        <f t="shared" si="6"/>
        <v/>
      </c>
      <c r="Z15" s="157">
        <v>1</v>
      </c>
      <c r="AA15" s="71" t="s">
        <v>32</v>
      </c>
    </row>
    <row r="16" spans="1:27">
      <c r="A16" s="173">
        <f t="shared" si="7"/>
        <v>44930</v>
      </c>
      <c r="B16" s="174">
        <f t="shared" si="2"/>
        <v>44930</v>
      </c>
      <c r="C16" s="175"/>
      <c r="D16" s="176"/>
      <c r="E16" s="177" t="str">
        <f t="shared" si="0"/>
        <v/>
      </c>
      <c r="F16" s="178"/>
      <c r="G16" s="179"/>
      <c r="H16" s="180" t="str">
        <f t="shared" si="8"/>
        <v/>
      </c>
      <c r="I16" s="59">
        <f t="shared" si="9"/>
        <v>44961</v>
      </c>
      <c r="J16" s="49">
        <f t="shared" si="3"/>
        <v>44961</v>
      </c>
      <c r="K16" s="151"/>
      <c r="L16" s="149"/>
      <c r="M16" s="61" t="str">
        <f t="shared" si="1"/>
        <v/>
      </c>
      <c r="N16" s="150"/>
      <c r="O16" s="153"/>
      <c r="P16" s="64" t="str">
        <f t="shared" si="4"/>
        <v/>
      </c>
      <c r="Q16" s="173">
        <f t="shared" si="10"/>
        <v>44989</v>
      </c>
      <c r="R16" s="174">
        <f t="shared" si="11"/>
        <v>44989</v>
      </c>
      <c r="S16" s="175"/>
      <c r="T16" s="176"/>
      <c r="U16" s="177" t="str">
        <f t="shared" si="5"/>
        <v/>
      </c>
      <c r="V16" s="178"/>
      <c r="W16" s="179"/>
      <c r="X16" s="180" t="str">
        <f t="shared" si="6"/>
        <v/>
      </c>
      <c r="Z16" s="157">
        <v>2</v>
      </c>
      <c r="AA16" s="72" t="s">
        <v>33</v>
      </c>
    </row>
    <row r="17" spans="1:27">
      <c r="A17" s="173">
        <f t="shared" si="7"/>
        <v>44931</v>
      </c>
      <c r="B17" s="174">
        <f t="shared" si="2"/>
        <v>44931</v>
      </c>
      <c r="C17" s="175"/>
      <c r="D17" s="176"/>
      <c r="E17" s="177" t="str">
        <f t="shared" si="0"/>
        <v/>
      </c>
      <c r="F17" s="178"/>
      <c r="G17" s="179"/>
      <c r="H17" s="180" t="str">
        <f>IF(G17="","",VLOOKUP(G17,$Z$15:$AA$32,2,0))</f>
        <v/>
      </c>
      <c r="I17" s="59">
        <f t="shared" si="9"/>
        <v>44962</v>
      </c>
      <c r="J17" s="49">
        <f t="shared" si="3"/>
        <v>44962</v>
      </c>
      <c r="K17" s="151"/>
      <c r="L17" s="149"/>
      <c r="M17" s="61" t="str">
        <f t="shared" si="1"/>
        <v/>
      </c>
      <c r="N17" s="150"/>
      <c r="O17" s="153"/>
      <c r="P17" s="64" t="str">
        <f t="shared" si="4"/>
        <v/>
      </c>
      <c r="Q17" s="59">
        <f t="shared" si="10"/>
        <v>44990</v>
      </c>
      <c r="R17" s="33">
        <f t="shared" si="11"/>
        <v>44990</v>
      </c>
      <c r="S17" s="151"/>
      <c r="T17" s="149"/>
      <c r="U17" s="61" t="str">
        <f t="shared" si="5"/>
        <v/>
      </c>
      <c r="V17" s="150"/>
      <c r="W17" s="153"/>
      <c r="X17" s="64" t="str">
        <f t="shared" si="6"/>
        <v/>
      </c>
      <c r="Z17" s="157">
        <v>3</v>
      </c>
      <c r="AA17" s="72" t="s">
        <v>34</v>
      </c>
    </row>
    <row r="18" spans="1:27">
      <c r="A18" s="183">
        <f t="shared" si="7"/>
        <v>44932</v>
      </c>
      <c r="B18" s="184">
        <f t="shared" si="2"/>
        <v>44932</v>
      </c>
      <c r="C18" s="185"/>
      <c r="D18" s="186"/>
      <c r="E18" s="187" t="str">
        <f t="shared" si="0"/>
        <v/>
      </c>
      <c r="F18" s="188"/>
      <c r="G18" s="189"/>
      <c r="H18" s="190" t="str">
        <f t="shared" si="8"/>
        <v/>
      </c>
      <c r="I18" s="59">
        <f t="shared" si="9"/>
        <v>44963</v>
      </c>
      <c r="J18" s="49">
        <f t="shared" si="3"/>
        <v>44963</v>
      </c>
      <c r="K18" s="151"/>
      <c r="L18" s="149"/>
      <c r="M18" s="61" t="str">
        <f>IF(ISBLANK(K18),"",ROUNDDOWN((L18-K18)*24*60/45,0))</f>
        <v/>
      </c>
      <c r="N18" s="150"/>
      <c r="O18" s="153"/>
      <c r="P18" s="64" t="str">
        <f t="shared" si="4"/>
        <v/>
      </c>
      <c r="Q18" s="59">
        <f t="shared" si="10"/>
        <v>44991</v>
      </c>
      <c r="R18" s="33">
        <f t="shared" si="11"/>
        <v>44991</v>
      </c>
      <c r="S18" s="149"/>
      <c r="T18" s="149"/>
      <c r="U18" s="61" t="str">
        <f t="shared" si="5"/>
        <v/>
      </c>
      <c r="V18" s="150"/>
      <c r="W18" s="153"/>
      <c r="X18" s="64" t="str">
        <f t="shared" si="6"/>
        <v/>
      </c>
      <c r="Z18" s="157">
        <v>4</v>
      </c>
      <c r="AA18" s="72" t="s">
        <v>35</v>
      </c>
    </row>
    <row r="19" spans="1:27">
      <c r="A19" s="173">
        <f t="shared" si="7"/>
        <v>44933</v>
      </c>
      <c r="B19" s="174">
        <f t="shared" si="2"/>
        <v>44933</v>
      </c>
      <c r="C19" s="176"/>
      <c r="D19" s="176"/>
      <c r="E19" s="181" t="str">
        <f t="shared" si="0"/>
        <v/>
      </c>
      <c r="F19" s="178"/>
      <c r="G19" s="179"/>
      <c r="H19" s="182" t="str">
        <f t="shared" si="8"/>
        <v/>
      </c>
      <c r="I19" s="59">
        <f t="shared" si="9"/>
        <v>44964</v>
      </c>
      <c r="J19" s="49">
        <f t="shared" si="3"/>
        <v>44964</v>
      </c>
      <c r="K19" s="151"/>
      <c r="L19" s="149"/>
      <c r="M19" s="61" t="str">
        <f>IF(ISBLANK(K19),"",ROUNDDOWN((L19-K19)*24*60/45,0))</f>
        <v/>
      </c>
      <c r="N19" s="150"/>
      <c r="O19" s="153"/>
      <c r="P19" s="64" t="str">
        <f t="shared" si="4"/>
        <v/>
      </c>
      <c r="Q19" s="59">
        <f t="shared" si="10"/>
        <v>44992</v>
      </c>
      <c r="R19" s="33">
        <f t="shared" si="11"/>
        <v>44992</v>
      </c>
      <c r="S19" s="149"/>
      <c r="T19" s="149"/>
      <c r="U19" s="61" t="str">
        <f t="shared" si="5"/>
        <v/>
      </c>
      <c r="V19" s="150"/>
      <c r="W19" s="153"/>
      <c r="X19" s="64" t="str">
        <f>IF(W19="","",VLOOKUP(W19,$Z$15:$AA$32,2,0))</f>
        <v/>
      </c>
      <c r="Z19" s="157">
        <v>5</v>
      </c>
      <c r="AA19" s="72" t="s">
        <v>36</v>
      </c>
    </row>
    <row r="20" spans="1:27">
      <c r="A20" s="59">
        <f t="shared" si="7"/>
        <v>44934</v>
      </c>
      <c r="B20" s="33">
        <f t="shared" si="2"/>
        <v>44934</v>
      </c>
      <c r="C20" s="149"/>
      <c r="D20" s="149"/>
      <c r="E20" s="66" t="str">
        <f t="shared" si="0"/>
        <v/>
      </c>
      <c r="F20" s="150"/>
      <c r="G20" s="153"/>
      <c r="H20" s="79" t="str">
        <f t="shared" si="8"/>
        <v/>
      </c>
      <c r="I20" s="59">
        <f t="shared" si="9"/>
        <v>44965</v>
      </c>
      <c r="J20" s="49">
        <f t="shared" si="3"/>
        <v>44965</v>
      </c>
      <c r="K20" s="151"/>
      <c r="L20" s="149"/>
      <c r="M20" s="61" t="str">
        <f t="shared" si="1"/>
        <v/>
      </c>
      <c r="N20" s="150"/>
      <c r="O20" s="153"/>
      <c r="P20" s="64" t="str">
        <f t="shared" si="4"/>
        <v/>
      </c>
      <c r="Q20" s="59">
        <f t="shared" si="10"/>
        <v>44993</v>
      </c>
      <c r="R20" s="33">
        <f t="shared" si="11"/>
        <v>44993</v>
      </c>
      <c r="S20" s="149"/>
      <c r="T20" s="149"/>
      <c r="U20" s="61" t="str">
        <f t="shared" si="5"/>
        <v/>
      </c>
      <c r="V20" s="150"/>
      <c r="W20" s="153"/>
      <c r="X20" s="64" t="str">
        <f t="shared" si="6"/>
        <v/>
      </c>
      <c r="Z20" s="157">
        <v>6</v>
      </c>
      <c r="AA20" s="72" t="s">
        <v>37</v>
      </c>
    </row>
    <row r="21" spans="1:27">
      <c r="A21" s="59">
        <f t="shared" si="7"/>
        <v>44935</v>
      </c>
      <c r="B21" s="33">
        <f t="shared" si="2"/>
        <v>44935</v>
      </c>
      <c r="C21" s="149"/>
      <c r="D21" s="149"/>
      <c r="E21" s="66" t="str">
        <f t="shared" si="0"/>
        <v/>
      </c>
      <c r="F21" s="150"/>
      <c r="G21" s="153"/>
      <c r="H21" s="79" t="str">
        <f t="shared" si="8"/>
        <v/>
      </c>
      <c r="I21" s="59">
        <f t="shared" si="9"/>
        <v>44966</v>
      </c>
      <c r="J21" s="49">
        <f t="shared" si="3"/>
        <v>44966</v>
      </c>
      <c r="K21" s="151"/>
      <c r="L21" s="149"/>
      <c r="M21" s="61" t="str">
        <f t="shared" si="1"/>
        <v/>
      </c>
      <c r="N21" s="150"/>
      <c r="O21" s="153"/>
      <c r="P21" s="64" t="str">
        <f t="shared" si="4"/>
        <v/>
      </c>
      <c r="Q21" s="59">
        <f t="shared" si="10"/>
        <v>44994</v>
      </c>
      <c r="R21" s="33">
        <f t="shared" si="11"/>
        <v>44994</v>
      </c>
      <c r="S21" s="149"/>
      <c r="T21" s="149"/>
      <c r="U21" s="61" t="str">
        <f t="shared" si="5"/>
        <v/>
      </c>
      <c r="V21" s="150"/>
      <c r="W21" s="153"/>
      <c r="X21" s="64" t="str">
        <f t="shared" si="6"/>
        <v/>
      </c>
      <c r="Z21" s="157">
        <v>7</v>
      </c>
      <c r="AA21" s="72" t="s">
        <v>38</v>
      </c>
    </row>
    <row r="22" spans="1:27">
      <c r="A22" s="59">
        <f t="shared" si="7"/>
        <v>44936</v>
      </c>
      <c r="B22" s="33">
        <f t="shared" si="2"/>
        <v>44936</v>
      </c>
      <c r="C22" s="149"/>
      <c r="D22" s="149"/>
      <c r="E22" s="66" t="str">
        <f t="shared" si="0"/>
        <v/>
      </c>
      <c r="F22" s="150"/>
      <c r="G22" s="153"/>
      <c r="H22" s="79" t="str">
        <f t="shared" si="8"/>
        <v/>
      </c>
      <c r="I22" s="59">
        <f t="shared" si="9"/>
        <v>44967</v>
      </c>
      <c r="J22" s="49">
        <f t="shared" si="3"/>
        <v>44967</v>
      </c>
      <c r="K22" s="151"/>
      <c r="L22" s="149"/>
      <c r="M22" s="61" t="str">
        <f t="shared" si="1"/>
        <v/>
      </c>
      <c r="N22" s="150"/>
      <c r="O22" s="153"/>
      <c r="P22" s="64" t="str">
        <f t="shared" si="4"/>
        <v/>
      </c>
      <c r="Q22" s="59">
        <f t="shared" si="10"/>
        <v>44995</v>
      </c>
      <c r="R22" s="33">
        <f t="shared" si="11"/>
        <v>44995</v>
      </c>
      <c r="S22" s="156"/>
      <c r="T22" s="149"/>
      <c r="U22" s="61" t="str">
        <f t="shared" si="5"/>
        <v/>
      </c>
      <c r="V22" s="150"/>
      <c r="W22" s="153"/>
      <c r="X22" s="64" t="str">
        <f t="shared" si="6"/>
        <v/>
      </c>
      <c r="Z22" s="157">
        <v>8</v>
      </c>
      <c r="AA22" s="72" t="s">
        <v>42</v>
      </c>
    </row>
    <row r="23" spans="1:27">
      <c r="A23" s="59">
        <f t="shared" si="7"/>
        <v>44937</v>
      </c>
      <c r="B23" s="33">
        <f t="shared" si="2"/>
        <v>44937</v>
      </c>
      <c r="C23" s="149"/>
      <c r="D23" s="149"/>
      <c r="E23" s="66" t="str">
        <f t="shared" si="0"/>
        <v/>
      </c>
      <c r="F23" s="150"/>
      <c r="G23" s="153"/>
      <c r="H23" s="79" t="str">
        <f t="shared" si="8"/>
        <v/>
      </c>
      <c r="I23" s="59">
        <f t="shared" si="9"/>
        <v>44968</v>
      </c>
      <c r="J23" s="49">
        <f t="shared" si="3"/>
        <v>44968</v>
      </c>
      <c r="K23" s="151"/>
      <c r="L23" s="149"/>
      <c r="M23" s="61" t="str">
        <f t="shared" si="1"/>
        <v/>
      </c>
      <c r="N23" s="150"/>
      <c r="O23" s="153"/>
      <c r="P23" s="64" t="str">
        <f t="shared" si="4"/>
        <v/>
      </c>
      <c r="Q23" s="59">
        <f t="shared" si="10"/>
        <v>44996</v>
      </c>
      <c r="R23" s="33">
        <f t="shared" si="11"/>
        <v>44996</v>
      </c>
      <c r="S23" s="149"/>
      <c r="T23" s="149"/>
      <c r="U23" s="61" t="str">
        <f t="shared" si="5"/>
        <v/>
      </c>
      <c r="V23" s="150"/>
      <c r="W23" s="153"/>
      <c r="X23" s="64" t="str">
        <f t="shared" si="6"/>
        <v/>
      </c>
      <c r="Z23" s="157">
        <v>9</v>
      </c>
      <c r="AA23" s="72" t="s">
        <v>48</v>
      </c>
    </row>
    <row r="24" spans="1:27">
      <c r="A24" s="59">
        <f t="shared" si="7"/>
        <v>44938</v>
      </c>
      <c r="B24" s="33">
        <f t="shared" si="2"/>
        <v>44938</v>
      </c>
      <c r="C24" s="149"/>
      <c r="D24" s="149"/>
      <c r="E24" s="66" t="str">
        <f t="shared" si="0"/>
        <v/>
      </c>
      <c r="F24" s="150"/>
      <c r="G24" s="153"/>
      <c r="H24" s="79" t="str">
        <f t="shared" si="8"/>
        <v/>
      </c>
      <c r="I24" s="59">
        <f t="shared" si="9"/>
        <v>44969</v>
      </c>
      <c r="J24" s="49">
        <f t="shared" si="3"/>
        <v>44969</v>
      </c>
      <c r="K24" s="151"/>
      <c r="L24" s="149"/>
      <c r="M24" s="61" t="str">
        <f t="shared" si="1"/>
        <v/>
      </c>
      <c r="N24" s="150"/>
      <c r="O24" s="153"/>
      <c r="P24" s="64" t="str">
        <f t="shared" si="4"/>
        <v/>
      </c>
      <c r="Q24" s="59">
        <f t="shared" si="10"/>
        <v>44997</v>
      </c>
      <c r="R24" s="33">
        <f t="shared" si="11"/>
        <v>44997</v>
      </c>
      <c r="S24" s="151"/>
      <c r="T24" s="149"/>
      <c r="U24" s="61" t="str">
        <f t="shared" si="5"/>
        <v/>
      </c>
      <c r="V24" s="150"/>
      <c r="W24" s="153"/>
      <c r="X24" s="64" t="str">
        <f t="shared" si="6"/>
        <v/>
      </c>
      <c r="Z24" s="157">
        <v>10</v>
      </c>
      <c r="AA24" s="72" t="s">
        <v>49</v>
      </c>
    </row>
    <row r="25" spans="1:27">
      <c r="A25" s="59">
        <f t="shared" si="7"/>
        <v>44939</v>
      </c>
      <c r="B25" s="33">
        <f t="shared" si="2"/>
        <v>44939</v>
      </c>
      <c r="C25" s="149"/>
      <c r="D25" s="149"/>
      <c r="E25" s="66" t="str">
        <f t="shared" si="0"/>
        <v/>
      </c>
      <c r="F25" s="150"/>
      <c r="G25" s="153"/>
      <c r="H25" s="79" t="str">
        <f t="shared" si="8"/>
        <v/>
      </c>
      <c r="I25" s="59">
        <f t="shared" si="9"/>
        <v>44970</v>
      </c>
      <c r="J25" s="49">
        <f t="shared" si="3"/>
        <v>44970</v>
      </c>
      <c r="K25" s="151"/>
      <c r="L25" s="149"/>
      <c r="M25" s="61" t="str">
        <f t="shared" si="1"/>
        <v/>
      </c>
      <c r="N25" s="150"/>
      <c r="O25" s="153"/>
      <c r="P25" s="64" t="str">
        <f t="shared" si="4"/>
        <v/>
      </c>
      <c r="Q25" s="59">
        <f t="shared" si="10"/>
        <v>44998</v>
      </c>
      <c r="R25" s="33">
        <f t="shared" si="11"/>
        <v>44998</v>
      </c>
      <c r="S25" s="149"/>
      <c r="T25" s="149"/>
      <c r="U25" s="61" t="str">
        <f t="shared" si="5"/>
        <v/>
      </c>
      <c r="V25" s="150"/>
      <c r="W25" s="153"/>
      <c r="X25" s="64" t="str">
        <f t="shared" si="6"/>
        <v/>
      </c>
      <c r="Z25" s="157">
        <v>11</v>
      </c>
      <c r="AA25" s="72" t="s">
        <v>50</v>
      </c>
    </row>
    <row r="26" spans="1:27">
      <c r="A26" s="59">
        <f t="shared" si="7"/>
        <v>44940</v>
      </c>
      <c r="B26" s="33">
        <f t="shared" si="2"/>
        <v>44940</v>
      </c>
      <c r="C26" s="149"/>
      <c r="D26" s="149"/>
      <c r="E26" s="66" t="str">
        <f t="shared" si="0"/>
        <v/>
      </c>
      <c r="F26" s="150"/>
      <c r="G26" s="153"/>
      <c r="H26" s="79" t="str">
        <f t="shared" si="8"/>
        <v/>
      </c>
      <c r="I26" s="59">
        <f t="shared" si="9"/>
        <v>44971</v>
      </c>
      <c r="J26" s="49">
        <f t="shared" si="3"/>
        <v>44971</v>
      </c>
      <c r="K26" s="151"/>
      <c r="L26" s="149"/>
      <c r="M26" s="61" t="str">
        <f t="shared" si="1"/>
        <v/>
      </c>
      <c r="N26" s="150"/>
      <c r="O26" s="153"/>
      <c r="P26" s="64" t="str">
        <f t="shared" si="4"/>
        <v/>
      </c>
      <c r="Q26" s="59">
        <f t="shared" si="10"/>
        <v>44999</v>
      </c>
      <c r="R26" s="33">
        <f t="shared" si="11"/>
        <v>44999</v>
      </c>
      <c r="S26" s="149"/>
      <c r="T26" s="149"/>
      <c r="U26" s="61" t="str">
        <f t="shared" si="5"/>
        <v/>
      </c>
      <c r="V26" s="150"/>
      <c r="W26" s="153"/>
      <c r="X26" s="64" t="str">
        <f t="shared" si="6"/>
        <v/>
      </c>
      <c r="Z26" s="157">
        <v>12</v>
      </c>
      <c r="AA26" s="72" t="s">
        <v>51</v>
      </c>
    </row>
    <row r="27" spans="1:27">
      <c r="A27" s="59">
        <f t="shared" si="7"/>
        <v>44941</v>
      </c>
      <c r="B27" s="33">
        <f t="shared" si="2"/>
        <v>44941</v>
      </c>
      <c r="C27" s="149"/>
      <c r="D27" s="149"/>
      <c r="E27" s="66" t="str">
        <f t="shared" si="0"/>
        <v/>
      </c>
      <c r="F27" s="150"/>
      <c r="G27" s="153"/>
      <c r="H27" s="79" t="str">
        <f t="shared" si="8"/>
        <v/>
      </c>
      <c r="I27" s="59">
        <f t="shared" si="9"/>
        <v>44972</v>
      </c>
      <c r="J27" s="49">
        <f t="shared" si="3"/>
        <v>44972</v>
      </c>
      <c r="K27" s="151"/>
      <c r="L27" s="149"/>
      <c r="M27" s="61" t="str">
        <f t="shared" si="1"/>
        <v/>
      </c>
      <c r="N27" s="150"/>
      <c r="O27" s="153"/>
      <c r="P27" s="64" t="str">
        <f t="shared" si="4"/>
        <v/>
      </c>
      <c r="Q27" s="59">
        <f t="shared" si="10"/>
        <v>45000</v>
      </c>
      <c r="R27" s="33">
        <f t="shared" si="11"/>
        <v>45000</v>
      </c>
      <c r="S27" s="149"/>
      <c r="T27" s="149"/>
      <c r="U27" s="61" t="str">
        <f t="shared" si="5"/>
        <v/>
      </c>
      <c r="V27" s="150"/>
      <c r="W27" s="153"/>
      <c r="X27" s="64" t="str">
        <f t="shared" si="6"/>
        <v/>
      </c>
      <c r="Z27" s="157">
        <v>13</v>
      </c>
      <c r="AA27" s="72" t="s">
        <v>52</v>
      </c>
    </row>
    <row r="28" spans="1:27">
      <c r="A28" s="59">
        <f t="shared" si="7"/>
        <v>44942</v>
      </c>
      <c r="B28" s="33">
        <f t="shared" si="2"/>
        <v>44942</v>
      </c>
      <c r="C28" s="149"/>
      <c r="D28" s="149"/>
      <c r="E28" s="66" t="str">
        <f t="shared" si="0"/>
        <v/>
      </c>
      <c r="F28" s="150"/>
      <c r="G28" s="153"/>
      <c r="H28" s="79" t="str">
        <f t="shared" si="8"/>
        <v/>
      </c>
      <c r="I28" s="59">
        <f t="shared" si="9"/>
        <v>44973</v>
      </c>
      <c r="J28" s="49">
        <f t="shared" si="3"/>
        <v>44973</v>
      </c>
      <c r="K28" s="151"/>
      <c r="L28" s="149"/>
      <c r="M28" s="61" t="str">
        <f t="shared" si="1"/>
        <v/>
      </c>
      <c r="N28" s="150"/>
      <c r="O28" s="153"/>
      <c r="P28" s="64" t="str">
        <f t="shared" si="4"/>
        <v/>
      </c>
      <c r="Q28" s="59">
        <f t="shared" si="10"/>
        <v>45001</v>
      </c>
      <c r="R28" s="33">
        <f t="shared" si="11"/>
        <v>45001</v>
      </c>
      <c r="S28" s="149"/>
      <c r="T28" s="149"/>
      <c r="U28" s="61" t="str">
        <f t="shared" si="5"/>
        <v/>
      </c>
      <c r="V28" s="150"/>
      <c r="W28" s="153"/>
      <c r="X28" s="64" t="str">
        <f t="shared" si="6"/>
        <v/>
      </c>
    </row>
    <row r="29" spans="1:27">
      <c r="A29" s="59">
        <f t="shared" si="7"/>
        <v>44943</v>
      </c>
      <c r="B29" s="33">
        <f t="shared" si="2"/>
        <v>44943</v>
      </c>
      <c r="C29" s="149"/>
      <c r="D29" s="149"/>
      <c r="E29" s="66" t="str">
        <f t="shared" si="0"/>
        <v/>
      </c>
      <c r="F29" s="150"/>
      <c r="G29" s="153"/>
      <c r="H29" s="79" t="str">
        <f t="shared" si="8"/>
        <v/>
      </c>
      <c r="I29" s="59">
        <f t="shared" si="9"/>
        <v>44974</v>
      </c>
      <c r="J29" s="49">
        <f t="shared" si="3"/>
        <v>44974</v>
      </c>
      <c r="K29" s="151"/>
      <c r="L29" s="149"/>
      <c r="M29" s="61" t="str">
        <f t="shared" si="1"/>
        <v/>
      </c>
      <c r="N29" s="150"/>
      <c r="O29" s="153"/>
      <c r="P29" s="64" t="str">
        <f t="shared" si="4"/>
        <v/>
      </c>
      <c r="Q29" s="59">
        <f t="shared" si="10"/>
        <v>45002</v>
      </c>
      <c r="R29" s="33">
        <f t="shared" si="11"/>
        <v>45002</v>
      </c>
      <c r="S29" s="149"/>
      <c r="T29" s="149"/>
      <c r="U29" s="61" t="str">
        <f t="shared" si="5"/>
        <v/>
      </c>
      <c r="V29" s="150"/>
      <c r="W29" s="153"/>
      <c r="X29" s="64" t="str">
        <f t="shared" si="6"/>
        <v/>
      </c>
    </row>
    <row r="30" spans="1:27">
      <c r="A30" s="59">
        <f t="shared" si="7"/>
        <v>44944</v>
      </c>
      <c r="B30" s="33">
        <f t="shared" si="2"/>
        <v>44944</v>
      </c>
      <c r="C30" s="149"/>
      <c r="D30" s="149"/>
      <c r="E30" s="66" t="str">
        <f t="shared" si="0"/>
        <v/>
      </c>
      <c r="F30" s="150"/>
      <c r="G30" s="153"/>
      <c r="H30" s="79" t="str">
        <f t="shared" si="8"/>
        <v/>
      </c>
      <c r="I30" s="59">
        <f t="shared" si="9"/>
        <v>44975</v>
      </c>
      <c r="J30" s="49">
        <f t="shared" si="3"/>
        <v>44975</v>
      </c>
      <c r="K30" s="151"/>
      <c r="L30" s="149"/>
      <c r="M30" s="61" t="str">
        <f t="shared" si="1"/>
        <v/>
      </c>
      <c r="N30" s="150"/>
      <c r="O30" s="153"/>
      <c r="P30" s="64" t="str">
        <f t="shared" si="4"/>
        <v/>
      </c>
      <c r="Q30" s="59">
        <f t="shared" si="10"/>
        <v>45003</v>
      </c>
      <c r="R30" s="33">
        <f t="shared" si="11"/>
        <v>45003</v>
      </c>
      <c r="S30" s="149"/>
      <c r="T30" s="149"/>
      <c r="U30" s="61" t="str">
        <f t="shared" si="5"/>
        <v/>
      </c>
      <c r="V30" s="150"/>
      <c r="W30" s="153"/>
      <c r="X30" s="64" t="str">
        <f t="shared" si="6"/>
        <v/>
      </c>
    </row>
    <row r="31" spans="1:27">
      <c r="A31" s="59">
        <f t="shared" si="7"/>
        <v>44945</v>
      </c>
      <c r="B31" s="33">
        <f t="shared" si="2"/>
        <v>44945</v>
      </c>
      <c r="C31" s="149"/>
      <c r="D31" s="149"/>
      <c r="E31" s="66" t="str">
        <f t="shared" si="0"/>
        <v/>
      </c>
      <c r="F31" s="150"/>
      <c r="G31" s="153"/>
      <c r="H31" s="79" t="str">
        <f t="shared" si="8"/>
        <v/>
      </c>
      <c r="I31" s="59">
        <f t="shared" si="9"/>
        <v>44976</v>
      </c>
      <c r="J31" s="49">
        <f t="shared" si="3"/>
        <v>44976</v>
      </c>
      <c r="K31" s="151"/>
      <c r="L31" s="149"/>
      <c r="M31" s="61" t="str">
        <f t="shared" si="1"/>
        <v/>
      </c>
      <c r="N31" s="150"/>
      <c r="O31" s="153"/>
      <c r="P31" s="64" t="str">
        <f t="shared" si="4"/>
        <v/>
      </c>
      <c r="Q31" s="59">
        <f t="shared" si="10"/>
        <v>45004</v>
      </c>
      <c r="R31" s="33">
        <f t="shared" si="11"/>
        <v>45004</v>
      </c>
      <c r="S31" s="151"/>
      <c r="T31" s="149"/>
      <c r="U31" s="61" t="str">
        <f t="shared" si="5"/>
        <v/>
      </c>
      <c r="V31" s="150"/>
      <c r="W31" s="153"/>
      <c r="X31" s="64" t="str">
        <f t="shared" si="6"/>
        <v/>
      </c>
    </row>
    <row r="32" spans="1:27">
      <c r="A32" s="59">
        <f t="shared" si="7"/>
        <v>44946</v>
      </c>
      <c r="B32" s="33">
        <f t="shared" si="2"/>
        <v>44946</v>
      </c>
      <c r="C32" s="149"/>
      <c r="D32" s="149"/>
      <c r="E32" s="66" t="str">
        <f t="shared" si="0"/>
        <v/>
      </c>
      <c r="F32" s="150"/>
      <c r="G32" s="153"/>
      <c r="H32" s="79" t="str">
        <f t="shared" si="8"/>
        <v/>
      </c>
      <c r="I32" s="173">
        <f t="shared" si="9"/>
        <v>44977</v>
      </c>
      <c r="J32" s="191">
        <f t="shared" si="3"/>
        <v>44977</v>
      </c>
      <c r="K32" s="175"/>
      <c r="L32" s="176"/>
      <c r="M32" s="177" t="str">
        <f t="shared" si="1"/>
        <v/>
      </c>
      <c r="N32" s="178"/>
      <c r="O32" s="179"/>
      <c r="P32" s="180" t="str">
        <f t="shared" si="4"/>
        <v/>
      </c>
      <c r="Q32" s="59">
        <f t="shared" si="10"/>
        <v>45005</v>
      </c>
      <c r="R32" s="33">
        <f t="shared" si="11"/>
        <v>45005</v>
      </c>
      <c r="S32" s="149"/>
      <c r="T32" s="149"/>
      <c r="U32" s="61" t="str">
        <f t="shared" si="5"/>
        <v/>
      </c>
      <c r="V32" s="150"/>
      <c r="W32" s="153"/>
      <c r="X32" s="64" t="str">
        <f t="shared" si="6"/>
        <v/>
      </c>
    </row>
    <row r="33" spans="1:26">
      <c r="A33" s="59">
        <f t="shared" si="7"/>
        <v>44947</v>
      </c>
      <c r="B33" s="33">
        <f t="shared" si="2"/>
        <v>44947</v>
      </c>
      <c r="C33" s="149"/>
      <c r="D33" s="149"/>
      <c r="E33" s="66" t="str">
        <f t="shared" si="0"/>
        <v/>
      </c>
      <c r="F33" s="150"/>
      <c r="G33" s="153"/>
      <c r="H33" s="79" t="str">
        <f t="shared" si="8"/>
        <v/>
      </c>
      <c r="I33" s="173">
        <f t="shared" si="9"/>
        <v>44978</v>
      </c>
      <c r="J33" s="191">
        <f t="shared" si="3"/>
        <v>44978</v>
      </c>
      <c r="K33" s="175"/>
      <c r="L33" s="176"/>
      <c r="M33" s="177" t="str">
        <f t="shared" si="1"/>
        <v/>
      </c>
      <c r="N33" s="178"/>
      <c r="O33" s="179"/>
      <c r="P33" s="180" t="str">
        <f t="shared" si="4"/>
        <v/>
      </c>
      <c r="Q33" s="59">
        <f t="shared" si="10"/>
        <v>45006</v>
      </c>
      <c r="R33" s="33">
        <f t="shared" si="11"/>
        <v>45006</v>
      </c>
      <c r="S33" s="149"/>
      <c r="T33" s="149"/>
      <c r="U33" s="61" t="str">
        <f t="shared" si="5"/>
        <v/>
      </c>
      <c r="V33" s="150"/>
      <c r="W33" s="153"/>
      <c r="X33" s="64" t="str">
        <f t="shared" si="6"/>
        <v/>
      </c>
    </row>
    <row r="34" spans="1:26">
      <c r="A34" s="59">
        <f t="shared" si="7"/>
        <v>44948</v>
      </c>
      <c r="B34" s="33">
        <f t="shared" si="2"/>
        <v>44948</v>
      </c>
      <c r="C34" s="149"/>
      <c r="D34" s="149"/>
      <c r="E34" s="66" t="str">
        <f t="shared" si="0"/>
        <v/>
      </c>
      <c r="F34" s="150"/>
      <c r="G34" s="153"/>
      <c r="H34" s="79" t="str">
        <f t="shared" si="8"/>
        <v/>
      </c>
      <c r="I34" s="173">
        <f t="shared" si="9"/>
        <v>44979</v>
      </c>
      <c r="J34" s="191">
        <f t="shared" si="3"/>
        <v>44979</v>
      </c>
      <c r="K34" s="175"/>
      <c r="L34" s="176"/>
      <c r="M34" s="177" t="str">
        <f t="shared" si="1"/>
        <v/>
      </c>
      <c r="N34" s="178"/>
      <c r="O34" s="179"/>
      <c r="P34" s="180" t="str">
        <f t="shared" si="4"/>
        <v/>
      </c>
      <c r="Q34" s="59">
        <f t="shared" si="10"/>
        <v>45007</v>
      </c>
      <c r="R34" s="33">
        <f t="shared" si="11"/>
        <v>45007</v>
      </c>
      <c r="S34" s="149"/>
      <c r="T34" s="149"/>
      <c r="U34" s="61" t="str">
        <f t="shared" si="5"/>
        <v/>
      </c>
      <c r="V34" s="150"/>
      <c r="W34" s="153"/>
      <c r="X34" s="64" t="str">
        <f t="shared" si="6"/>
        <v/>
      </c>
    </row>
    <row r="35" spans="1:26">
      <c r="A35" s="59">
        <f t="shared" si="7"/>
        <v>44949</v>
      </c>
      <c r="B35" s="33">
        <f t="shared" si="2"/>
        <v>44949</v>
      </c>
      <c r="C35" s="149"/>
      <c r="D35" s="149"/>
      <c r="E35" s="66" t="str">
        <f t="shared" si="0"/>
        <v/>
      </c>
      <c r="F35" s="150"/>
      <c r="G35" s="153"/>
      <c r="H35" s="79" t="str">
        <f t="shared" si="8"/>
        <v/>
      </c>
      <c r="I35" s="173">
        <f t="shared" si="9"/>
        <v>44980</v>
      </c>
      <c r="J35" s="191">
        <f t="shared" si="3"/>
        <v>44980</v>
      </c>
      <c r="K35" s="175"/>
      <c r="L35" s="176"/>
      <c r="M35" s="177" t="str">
        <f t="shared" si="1"/>
        <v/>
      </c>
      <c r="N35" s="178"/>
      <c r="O35" s="179"/>
      <c r="P35" s="180" t="str">
        <f t="shared" si="4"/>
        <v/>
      </c>
      <c r="Q35" s="59">
        <f t="shared" si="10"/>
        <v>45008</v>
      </c>
      <c r="R35" s="33">
        <f t="shared" si="11"/>
        <v>45008</v>
      </c>
      <c r="S35" s="149"/>
      <c r="T35" s="149"/>
      <c r="U35" s="61" t="str">
        <f t="shared" si="5"/>
        <v/>
      </c>
      <c r="V35" s="150"/>
      <c r="W35" s="153"/>
      <c r="X35" s="64" t="str">
        <f t="shared" si="6"/>
        <v/>
      </c>
    </row>
    <row r="36" spans="1:26">
      <c r="A36" s="59">
        <f t="shared" si="7"/>
        <v>44950</v>
      </c>
      <c r="B36" s="33">
        <f t="shared" si="2"/>
        <v>44950</v>
      </c>
      <c r="C36" s="149"/>
      <c r="D36" s="149"/>
      <c r="E36" s="66" t="str">
        <f t="shared" si="0"/>
        <v/>
      </c>
      <c r="F36" s="150"/>
      <c r="G36" s="153"/>
      <c r="H36" s="79" t="str">
        <f>IF(G36="","",VLOOKUP(G36,$Z$15:$AA$32,2,0))</f>
        <v/>
      </c>
      <c r="I36" s="173">
        <f t="shared" si="9"/>
        <v>44981</v>
      </c>
      <c r="J36" s="191">
        <f t="shared" si="3"/>
        <v>44981</v>
      </c>
      <c r="K36" s="175"/>
      <c r="L36" s="176"/>
      <c r="M36" s="177" t="str">
        <f t="shared" si="1"/>
        <v/>
      </c>
      <c r="N36" s="178"/>
      <c r="O36" s="179"/>
      <c r="P36" s="180" t="str">
        <f t="shared" si="4"/>
        <v/>
      </c>
      <c r="Q36" s="59">
        <f t="shared" si="10"/>
        <v>45009</v>
      </c>
      <c r="R36" s="33">
        <f t="shared" si="11"/>
        <v>45009</v>
      </c>
      <c r="S36" s="149"/>
      <c r="T36" s="149"/>
      <c r="U36" s="61" t="str">
        <f t="shared" si="5"/>
        <v/>
      </c>
      <c r="V36" s="150"/>
      <c r="W36" s="153"/>
      <c r="X36" s="64" t="str">
        <f t="shared" si="6"/>
        <v/>
      </c>
    </row>
    <row r="37" spans="1:26">
      <c r="A37" s="59">
        <f t="shared" si="7"/>
        <v>44951</v>
      </c>
      <c r="B37" s="33">
        <f t="shared" si="2"/>
        <v>44951</v>
      </c>
      <c r="C37" s="149"/>
      <c r="D37" s="149"/>
      <c r="E37" s="66" t="str">
        <f t="shared" si="0"/>
        <v/>
      </c>
      <c r="F37" s="150"/>
      <c r="G37" s="153"/>
      <c r="H37" s="79" t="str">
        <f t="shared" si="8"/>
        <v/>
      </c>
      <c r="I37" s="59">
        <f t="shared" si="9"/>
        <v>44982</v>
      </c>
      <c r="J37" s="49">
        <f t="shared" si="3"/>
        <v>44982</v>
      </c>
      <c r="K37" s="151"/>
      <c r="L37" s="149"/>
      <c r="M37" s="61" t="str">
        <f t="shared" si="1"/>
        <v/>
      </c>
      <c r="N37" s="150"/>
      <c r="O37" s="153"/>
      <c r="P37" s="64" t="str">
        <f t="shared" si="4"/>
        <v/>
      </c>
      <c r="Q37" s="59">
        <f t="shared" si="10"/>
        <v>45010</v>
      </c>
      <c r="R37" s="33">
        <f t="shared" si="11"/>
        <v>45010</v>
      </c>
      <c r="S37" s="149"/>
      <c r="T37" s="149"/>
      <c r="U37" s="61" t="str">
        <f t="shared" si="5"/>
        <v/>
      </c>
      <c r="V37" s="150"/>
      <c r="W37" s="153"/>
      <c r="X37" s="64" t="str">
        <f t="shared" si="6"/>
        <v/>
      </c>
    </row>
    <row r="38" spans="1:26">
      <c r="A38" s="59">
        <f t="shared" si="7"/>
        <v>44952</v>
      </c>
      <c r="B38" s="33">
        <f t="shared" si="2"/>
        <v>44952</v>
      </c>
      <c r="C38" s="149"/>
      <c r="D38" s="149"/>
      <c r="E38" s="66" t="str">
        <f t="shared" si="0"/>
        <v/>
      </c>
      <c r="F38" s="150"/>
      <c r="G38" s="153"/>
      <c r="H38" s="79" t="str">
        <f t="shared" si="8"/>
        <v/>
      </c>
      <c r="I38" s="59">
        <f t="shared" si="9"/>
        <v>44983</v>
      </c>
      <c r="J38" s="49">
        <f t="shared" si="3"/>
        <v>44983</v>
      </c>
      <c r="K38" s="151"/>
      <c r="L38" s="149"/>
      <c r="M38" s="61" t="str">
        <f t="shared" si="1"/>
        <v/>
      </c>
      <c r="N38" s="150"/>
      <c r="O38" s="153"/>
      <c r="P38" s="64" t="str">
        <f t="shared" si="4"/>
        <v/>
      </c>
      <c r="Q38" s="59">
        <f t="shared" si="10"/>
        <v>45011</v>
      </c>
      <c r="R38" s="33">
        <f t="shared" si="11"/>
        <v>45011</v>
      </c>
      <c r="S38" s="149"/>
      <c r="T38" s="149"/>
      <c r="U38" s="61" t="str">
        <f t="shared" si="5"/>
        <v/>
      </c>
      <c r="V38" s="150"/>
      <c r="W38" s="153"/>
      <c r="X38" s="64" t="str">
        <f t="shared" si="6"/>
        <v/>
      </c>
    </row>
    <row r="39" spans="1:26">
      <c r="A39" s="59">
        <f t="shared" si="7"/>
        <v>44953</v>
      </c>
      <c r="B39" s="33">
        <f t="shared" si="2"/>
        <v>44953</v>
      </c>
      <c r="C39" s="149"/>
      <c r="D39" s="149"/>
      <c r="E39" s="66" t="str">
        <f t="shared" si="0"/>
        <v/>
      </c>
      <c r="F39" s="150"/>
      <c r="G39" s="153"/>
      <c r="H39" s="79" t="str">
        <f t="shared" si="8"/>
        <v/>
      </c>
      <c r="I39" s="59">
        <f t="shared" si="9"/>
        <v>44984</v>
      </c>
      <c r="J39" s="49">
        <f t="shared" si="3"/>
        <v>44984</v>
      </c>
      <c r="K39" s="151"/>
      <c r="L39" s="149"/>
      <c r="M39" s="61" t="str">
        <f t="shared" si="1"/>
        <v/>
      </c>
      <c r="N39" s="150"/>
      <c r="O39" s="153"/>
      <c r="P39" s="64" t="str">
        <f t="shared" si="4"/>
        <v/>
      </c>
      <c r="Q39" s="59">
        <f t="shared" si="10"/>
        <v>45012</v>
      </c>
      <c r="R39" s="33">
        <f t="shared" si="11"/>
        <v>45012</v>
      </c>
      <c r="S39" s="149"/>
      <c r="T39" s="149"/>
      <c r="U39" s="61" t="str">
        <f t="shared" si="5"/>
        <v/>
      </c>
      <c r="V39" s="150"/>
      <c r="W39" s="153"/>
      <c r="X39" s="64" t="str">
        <f t="shared" si="6"/>
        <v/>
      </c>
    </row>
    <row r="40" spans="1:26">
      <c r="A40" s="59">
        <f t="shared" si="7"/>
        <v>44954</v>
      </c>
      <c r="B40" s="33">
        <f t="shared" si="2"/>
        <v>44954</v>
      </c>
      <c r="C40" s="149"/>
      <c r="D40" s="149"/>
      <c r="E40" s="66" t="str">
        <f t="shared" si="0"/>
        <v/>
      </c>
      <c r="F40" s="150"/>
      <c r="G40" s="153"/>
      <c r="H40" s="79" t="str">
        <f t="shared" si="8"/>
        <v/>
      </c>
      <c r="I40" s="59">
        <f t="shared" si="9"/>
        <v>44985</v>
      </c>
      <c r="J40" s="49">
        <f t="shared" si="3"/>
        <v>44985</v>
      </c>
      <c r="K40" s="151"/>
      <c r="L40" s="149"/>
      <c r="M40" s="61" t="str">
        <f t="shared" si="1"/>
        <v/>
      </c>
      <c r="N40" s="150"/>
      <c r="O40" s="153"/>
      <c r="P40" s="64" t="str">
        <f t="shared" si="4"/>
        <v/>
      </c>
      <c r="Q40" s="59">
        <f t="shared" si="10"/>
        <v>45013</v>
      </c>
      <c r="R40" s="33">
        <f t="shared" si="11"/>
        <v>45013</v>
      </c>
      <c r="S40" s="149"/>
      <c r="T40" s="149"/>
      <c r="U40" s="61" t="str">
        <f t="shared" si="5"/>
        <v/>
      </c>
      <c r="V40" s="150"/>
      <c r="W40" s="153"/>
      <c r="X40" s="64" t="str">
        <f t="shared" si="6"/>
        <v/>
      </c>
    </row>
    <row r="41" spans="1:26">
      <c r="A41" s="59">
        <f t="shared" si="7"/>
        <v>44955</v>
      </c>
      <c r="B41" s="33">
        <f t="shared" si="2"/>
        <v>44955</v>
      </c>
      <c r="C41" s="149"/>
      <c r="D41" s="149"/>
      <c r="E41" s="66" t="str">
        <f t="shared" si="0"/>
        <v/>
      </c>
      <c r="F41" s="150"/>
      <c r="G41" s="153"/>
      <c r="H41" s="79" t="str">
        <f t="shared" si="8"/>
        <v/>
      </c>
      <c r="I41" s="59" t="str">
        <f t="shared" si="9"/>
        <v/>
      </c>
      <c r="J41" s="49" t="str">
        <f t="shared" si="3"/>
        <v/>
      </c>
      <c r="K41" s="151"/>
      <c r="L41" s="152"/>
      <c r="M41" s="61" t="str">
        <f t="shared" si="1"/>
        <v/>
      </c>
      <c r="N41" s="150"/>
      <c r="O41" s="153"/>
      <c r="P41" s="64" t="str">
        <f t="shared" si="4"/>
        <v/>
      </c>
      <c r="Q41" s="59">
        <f t="shared" si="10"/>
        <v>45014</v>
      </c>
      <c r="R41" s="33">
        <f t="shared" si="11"/>
        <v>45014</v>
      </c>
      <c r="S41" s="149"/>
      <c r="T41" s="149"/>
      <c r="U41" s="61" t="str">
        <f t="shared" si="5"/>
        <v/>
      </c>
      <c r="V41" s="150"/>
      <c r="W41" s="153"/>
      <c r="X41" s="64" t="str">
        <f t="shared" si="6"/>
        <v/>
      </c>
    </row>
    <row r="42" spans="1:26">
      <c r="A42" s="59">
        <f t="shared" si="7"/>
        <v>44956</v>
      </c>
      <c r="B42" s="33">
        <f t="shared" si="2"/>
        <v>44956</v>
      </c>
      <c r="C42" s="149"/>
      <c r="D42" s="149"/>
      <c r="E42" s="66" t="str">
        <f t="shared" si="0"/>
        <v/>
      </c>
      <c r="F42" s="150"/>
      <c r="G42" s="153"/>
      <c r="H42" s="79" t="str">
        <f t="shared" si="8"/>
        <v/>
      </c>
      <c r="I42" s="59"/>
      <c r="J42" s="49"/>
      <c r="K42" s="49"/>
      <c r="L42" s="60"/>
      <c r="M42" s="61" t="str">
        <f t="shared" si="1"/>
        <v/>
      </c>
      <c r="N42" s="62"/>
      <c r="O42" s="63"/>
      <c r="P42" s="64" t="str">
        <f t="shared" si="4"/>
        <v/>
      </c>
      <c r="Q42" s="59">
        <f t="shared" si="10"/>
        <v>45015</v>
      </c>
      <c r="R42" s="33">
        <f t="shared" si="11"/>
        <v>45015</v>
      </c>
      <c r="S42" s="149"/>
      <c r="T42" s="149"/>
      <c r="U42" s="61" t="str">
        <f t="shared" si="5"/>
        <v/>
      </c>
      <c r="V42" s="150"/>
      <c r="W42" s="153"/>
      <c r="X42" s="64" t="str">
        <f t="shared" si="6"/>
        <v/>
      </c>
    </row>
    <row r="43" spans="1:26">
      <c r="A43" s="59">
        <f t="shared" si="7"/>
        <v>44957</v>
      </c>
      <c r="B43" s="33">
        <f t="shared" si="2"/>
        <v>44957</v>
      </c>
      <c r="C43" s="149"/>
      <c r="D43" s="149"/>
      <c r="E43" s="66" t="str">
        <f t="shared" si="0"/>
        <v/>
      </c>
      <c r="F43" s="150"/>
      <c r="G43" s="153"/>
      <c r="H43" s="79" t="str">
        <f t="shared" si="8"/>
        <v/>
      </c>
      <c r="I43" s="59"/>
      <c r="J43" s="49"/>
      <c r="K43" s="33"/>
      <c r="L43" s="8"/>
      <c r="M43" s="50"/>
      <c r="N43" s="51"/>
      <c r="O43" s="55"/>
      <c r="P43" s="10"/>
      <c r="Q43" s="59">
        <f t="shared" si="10"/>
        <v>45016</v>
      </c>
      <c r="R43" s="33">
        <f t="shared" si="11"/>
        <v>45016</v>
      </c>
      <c r="S43" s="149"/>
      <c r="T43" s="149"/>
      <c r="U43" s="61" t="str">
        <f t="shared" si="5"/>
        <v/>
      </c>
      <c r="V43" s="150"/>
      <c r="W43" s="153"/>
      <c r="X43" s="64" t="str">
        <f t="shared" si="6"/>
        <v/>
      </c>
    </row>
    <row r="44" spans="1:26" ht="24.75" customHeight="1" thickBot="1">
      <c r="A44" s="236" t="s">
        <v>11</v>
      </c>
      <c r="B44" s="237"/>
      <c r="C44" s="237"/>
      <c r="D44" s="238"/>
      <c r="E44" s="67">
        <f>SUM(E13:E43)</f>
        <v>0</v>
      </c>
      <c r="F44" s="52"/>
      <c r="G44" s="56"/>
      <c r="H44" s="80"/>
      <c r="I44" s="236" t="s">
        <v>11</v>
      </c>
      <c r="J44" s="237"/>
      <c r="K44" s="237"/>
      <c r="L44" s="238"/>
      <c r="M44" s="11">
        <f>SUM(M13:M43)</f>
        <v>0</v>
      </c>
      <c r="N44" s="30"/>
      <c r="O44" s="57"/>
      <c r="P44" s="32"/>
      <c r="Q44" s="236" t="s">
        <v>11</v>
      </c>
      <c r="R44" s="237"/>
      <c r="S44" s="237"/>
      <c r="T44" s="238"/>
      <c r="U44" s="11">
        <f>SUM(U13:U43)</f>
        <v>0</v>
      </c>
      <c r="V44" s="12"/>
      <c r="W44" s="58"/>
      <c r="X44" s="13"/>
    </row>
    <row r="45" spans="1:26" ht="29.25" customHeight="1">
      <c r="A45" s="246">
        <f>J45*P45</f>
        <v>0</v>
      </c>
      <c r="B45" s="247"/>
      <c r="C45" s="247"/>
      <c r="D45" s="248"/>
      <c r="E45" s="4"/>
      <c r="F45" s="4"/>
      <c r="G45" s="4"/>
      <c r="H45" s="154" t="s">
        <v>17</v>
      </c>
      <c r="I45" s="22"/>
      <c r="J45" s="258">
        <f>E44+M44+U44</f>
        <v>0</v>
      </c>
      <c r="K45" s="259"/>
      <c r="L45" s="260"/>
      <c r="M45" s="4"/>
      <c r="N45" s="4"/>
      <c r="O45" s="4"/>
      <c r="P45" s="155">
        <v>5.5</v>
      </c>
      <c r="Q45" s="4"/>
      <c r="R45" s="4"/>
      <c r="S45" s="4"/>
      <c r="T45" s="4"/>
      <c r="U45" s="4"/>
      <c r="V45" s="4"/>
      <c r="W45" s="4"/>
      <c r="X45" s="19"/>
    </row>
    <row r="46" spans="1:26">
      <c r="A46" s="249" t="s">
        <v>13</v>
      </c>
      <c r="B46" s="250"/>
      <c r="C46" s="251"/>
      <c r="D46" s="252"/>
      <c r="E46" s="23"/>
      <c r="F46" s="23"/>
      <c r="G46" s="23"/>
      <c r="H46" s="82" t="s">
        <v>16</v>
      </c>
      <c r="I46" s="25"/>
      <c r="J46" s="26" t="s">
        <v>14</v>
      </c>
      <c r="K46" s="26"/>
      <c r="L46" s="27"/>
      <c r="M46" s="23"/>
      <c r="N46" s="23"/>
      <c r="O46" s="23"/>
      <c r="P46" s="28" t="s">
        <v>15</v>
      </c>
      <c r="Q46" s="4"/>
      <c r="R46" s="4"/>
      <c r="S46" s="4"/>
      <c r="T46" s="4"/>
      <c r="U46" s="4"/>
      <c r="V46" s="4"/>
      <c r="W46" s="4"/>
      <c r="X46" s="19"/>
    </row>
    <row r="47" spans="1:26" ht="47.25" customHeight="1">
      <c r="A47" s="253">
        <v>45016</v>
      </c>
      <c r="B47" s="254"/>
      <c r="C47" s="53"/>
      <c r="D47" s="255" t="str">
        <f>$I$6</f>
        <v>Max Mustermann</v>
      </c>
      <c r="E47" s="256"/>
      <c r="F47" s="256"/>
      <c r="G47" s="256"/>
      <c r="H47" s="256"/>
      <c r="I47" s="256"/>
      <c r="J47" s="256"/>
      <c r="K47" s="256"/>
      <c r="L47" s="257"/>
      <c r="M47" s="234"/>
      <c r="N47" s="228"/>
      <c r="O47" s="53"/>
      <c r="P47" s="14"/>
      <c r="Q47" s="227"/>
      <c r="R47" s="227"/>
      <c r="S47" s="227"/>
      <c r="T47" s="227"/>
      <c r="U47" s="227"/>
      <c r="V47" s="227"/>
      <c r="W47" s="227"/>
      <c r="X47" s="228"/>
    </row>
    <row r="48" spans="1:26" s="15" customFormat="1" ht="17.25" customHeight="1">
      <c r="A48" s="229" t="s">
        <v>3</v>
      </c>
      <c r="B48" s="235"/>
      <c r="C48" s="24"/>
      <c r="D48" s="231" t="s">
        <v>12</v>
      </c>
      <c r="E48" s="232"/>
      <c r="F48" s="232"/>
      <c r="G48" s="232"/>
      <c r="H48" s="232"/>
      <c r="I48" s="232"/>
      <c r="J48" s="232"/>
      <c r="K48" s="54"/>
      <c r="L48" s="24"/>
      <c r="M48" s="229" t="s">
        <v>3</v>
      </c>
      <c r="N48" s="230"/>
      <c r="O48" s="24"/>
      <c r="P48" s="231" t="s">
        <v>18</v>
      </c>
      <c r="Q48" s="232"/>
      <c r="R48" s="232"/>
      <c r="S48" s="232"/>
      <c r="T48" s="232"/>
      <c r="U48" s="232"/>
      <c r="V48" s="232"/>
      <c r="W48" s="232"/>
      <c r="X48" s="233"/>
      <c r="Z48" s="70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</sheetData>
  <sheetProtection sheet="1" objects="1" scenarios="1" selectLockedCells="1"/>
  <mergeCells count="30">
    <mergeCell ref="A45:D45"/>
    <mergeCell ref="A46:D46"/>
    <mergeCell ref="A47:B47"/>
    <mergeCell ref="D47:L47"/>
    <mergeCell ref="J45:L45"/>
    <mergeCell ref="Q44:T44"/>
    <mergeCell ref="C12:D12"/>
    <mergeCell ref="K12:L12"/>
    <mergeCell ref="S12:T12"/>
    <mergeCell ref="I6:T8"/>
    <mergeCell ref="A44:D44"/>
    <mergeCell ref="I44:L44"/>
    <mergeCell ref="D7:E8"/>
    <mergeCell ref="D9:E9"/>
    <mergeCell ref="Q47:X47"/>
    <mergeCell ref="M48:N48"/>
    <mergeCell ref="P48:X48"/>
    <mergeCell ref="M47:N47"/>
    <mergeCell ref="A48:B48"/>
    <mergeCell ref="D48:J48"/>
    <mergeCell ref="E3:U3"/>
    <mergeCell ref="E4:T4"/>
    <mergeCell ref="U4:X4"/>
    <mergeCell ref="Q11:X11"/>
    <mergeCell ref="U6:X6"/>
    <mergeCell ref="U9:X9"/>
    <mergeCell ref="U7:X8"/>
    <mergeCell ref="A11:H11"/>
    <mergeCell ref="I11:P11"/>
    <mergeCell ref="I9:T9"/>
  </mergeCells>
  <phoneticPr fontId="6" type="noConversion"/>
  <conditionalFormatting sqref="A13:H43">
    <cfRule type="expression" dxfId="15" priority="3">
      <formula>WEEKDAY($A13,2)&gt;5</formula>
    </cfRule>
  </conditionalFormatting>
  <conditionalFormatting sqref="I13:P41">
    <cfRule type="expression" dxfId="14" priority="2">
      <formula>WEEKDAY($I13,2)&gt;5</formula>
    </cfRule>
  </conditionalFormatting>
  <conditionalFormatting sqref="Q13:X43">
    <cfRule type="expression" dxfId="13" priority="1">
      <formula>WEEKDAY($Q13,2)&gt;5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legacyDrawing r:id="rId2"/>
  <oleObjects>
    <oleObject progId="Word.Picture.8" shapeId="4097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0"/>
  <sheetViews>
    <sheetView zoomScaleNormal="100" workbookViewId="0">
      <pane ySplit="12" topLeftCell="A31" activePane="bottomLeft" state="frozen"/>
      <selection activeCell="U7" sqref="U7:X8"/>
      <selection pane="bottomLeft" activeCell="W34" sqref="W34"/>
    </sheetView>
  </sheetViews>
  <sheetFormatPr baseColWidth="10" defaultRowHeight="12.75"/>
  <cols>
    <col min="1" max="1" width="8.7109375" style="88" customWidth="1"/>
    <col min="2" max="4" width="5.7109375" style="88" customWidth="1"/>
    <col min="5" max="5" width="7.5703125" style="88" customWidth="1"/>
    <col min="6" max="6" width="4.140625" style="88" customWidth="1"/>
    <col min="7" max="7" width="3.85546875" style="88" customWidth="1"/>
    <col min="8" max="8" width="15.7109375" style="97" customWidth="1"/>
    <col min="9" max="9" width="8.7109375" style="88" customWidth="1"/>
    <col min="10" max="12" width="5.7109375" style="88" customWidth="1"/>
    <col min="13" max="13" width="7.28515625" style="88" customWidth="1"/>
    <col min="14" max="14" width="4.140625" style="88" customWidth="1"/>
    <col min="15" max="15" width="3.85546875" style="88" customWidth="1"/>
    <col min="16" max="16" width="15.7109375" style="88" customWidth="1"/>
    <col min="17" max="17" width="8.7109375" style="88" customWidth="1"/>
    <col min="18" max="20" width="5.7109375" style="88" customWidth="1"/>
    <col min="21" max="21" width="8" style="88" customWidth="1"/>
    <col min="22" max="22" width="4.140625" style="88" customWidth="1"/>
    <col min="23" max="23" width="3.85546875" style="88" customWidth="1"/>
    <col min="24" max="24" width="15.7109375" style="88" customWidth="1"/>
    <col min="25" max="25" width="11.42578125" style="88"/>
    <col min="26" max="26" width="11.42578125" style="89"/>
    <col min="27" max="27" width="17.42578125" style="88" bestFit="1" customWidth="1"/>
    <col min="28" max="16384" width="11.42578125" style="88"/>
  </cols>
  <sheetData>
    <row r="1" spans="1:27">
      <c r="A1" s="84"/>
      <c r="B1" s="85"/>
      <c r="C1" s="85"/>
      <c r="D1" s="85"/>
      <c r="E1" s="85"/>
      <c r="F1" s="85"/>
      <c r="G1" s="85"/>
      <c r="H1" s="86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7"/>
    </row>
    <row r="2" spans="1:27" ht="0.75" customHeight="1">
      <c r="A2" s="84"/>
      <c r="B2" s="85"/>
      <c r="C2" s="90"/>
      <c r="D2" s="90"/>
      <c r="E2" s="90"/>
      <c r="F2" s="90"/>
      <c r="G2" s="90"/>
      <c r="H2" s="91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2"/>
    </row>
    <row r="3" spans="1:27" ht="38.25" customHeight="1">
      <c r="A3" s="93"/>
      <c r="B3" s="90"/>
      <c r="C3" s="90"/>
      <c r="D3" s="90"/>
      <c r="E3" s="290" t="s">
        <v>0</v>
      </c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90"/>
      <c r="W3" s="90"/>
      <c r="X3" s="92"/>
    </row>
    <row r="4" spans="1:27" ht="32.25" customHeight="1">
      <c r="A4" s="93"/>
      <c r="B4" s="90"/>
      <c r="C4" s="90"/>
      <c r="D4" s="90"/>
      <c r="E4" s="291" t="s">
        <v>1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2" t="str">
        <f>'1-Quartal'!$U$4</f>
        <v>Turnen</v>
      </c>
      <c r="V4" s="292"/>
      <c r="W4" s="292"/>
      <c r="X4" s="293"/>
    </row>
    <row r="5" spans="1:27" ht="12.75" hidden="1" customHeight="1">
      <c r="A5" s="93"/>
      <c r="B5" s="90"/>
      <c r="C5" s="90"/>
      <c r="D5" s="90"/>
      <c r="E5" s="94"/>
      <c r="F5" s="94"/>
      <c r="G5" s="94"/>
      <c r="H5" s="95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6"/>
      <c r="V5" s="90"/>
      <c r="W5" s="90"/>
      <c r="X5" s="92"/>
    </row>
    <row r="6" spans="1:27" ht="13.5" customHeight="1">
      <c r="A6" s="93"/>
      <c r="B6" s="90"/>
      <c r="C6" s="90"/>
      <c r="D6" s="90"/>
      <c r="I6" s="291" t="str">
        <f>'1-Quartal'!$I$6</f>
        <v>Max Mustermann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86" t="s">
        <v>9</v>
      </c>
      <c r="V6" s="286"/>
      <c r="W6" s="286"/>
      <c r="X6" s="287"/>
      <c r="Y6" s="121"/>
      <c r="Z6" s="168" t="s">
        <v>30</v>
      </c>
      <c r="AA6" s="120"/>
    </row>
    <row r="7" spans="1:27" ht="12" customHeight="1">
      <c r="A7" s="93"/>
      <c r="B7" s="90"/>
      <c r="C7" s="90"/>
      <c r="D7" s="295">
        <f>'1-Quartal'!$D$7</f>
        <v>2023</v>
      </c>
      <c r="E7" s="295"/>
      <c r="F7" s="99"/>
      <c r="G7" s="99"/>
      <c r="H7" s="100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7" t="str">
        <f>'1-Quartal'!$U$7</f>
        <v>Pilates</v>
      </c>
      <c r="V7" s="297"/>
      <c r="W7" s="297"/>
      <c r="X7" s="298"/>
      <c r="Y7" s="121"/>
      <c r="Z7" s="168" t="s">
        <v>31</v>
      </c>
      <c r="AA7" s="121"/>
    </row>
    <row r="8" spans="1:27" ht="18.75" customHeight="1">
      <c r="A8" s="101"/>
      <c r="B8" s="102"/>
      <c r="C8" s="102"/>
      <c r="D8" s="296"/>
      <c r="E8" s="296"/>
      <c r="F8" s="103"/>
      <c r="G8" s="103"/>
      <c r="H8" s="10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73"/>
      <c r="V8" s="273"/>
      <c r="W8" s="273"/>
      <c r="X8" s="274"/>
      <c r="Z8" s="72" t="s">
        <v>59</v>
      </c>
    </row>
    <row r="9" spans="1:27">
      <c r="A9" s="93"/>
      <c r="B9" s="90"/>
      <c r="C9" s="90"/>
      <c r="D9" s="285" t="s">
        <v>2</v>
      </c>
      <c r="E9" s="285"/>
      <c r="F9" s="90"/>
      <c r="G9" s="90"/>
      <c r="H9" s="91"/>
      <c r="I9" s="286" t="s">
        <v>8</v>
      </c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 t="s">
        <v>7</v>
      </c>
      <c r="V9" s="286"/>
      <c r="W9" s="286"/>
      <c r="X9" s="287"/>
    </row>
    <row r="10" spans="1:27" ht="6" customHeight="1" thickBot="1">
      <c r="A10" s="93"/>
      <c r="B10" s="90"/>
      <c r="C10" s="90"/>
      <c r="D10" s="90"/>
      <c r="E10" s="90"/>
      <c r="F10" s="90"/>
      <c r="G10" s="90"/>
      <c r="H10" s="91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105"/>
      <c r="V10" s="105"/>
      <c r="W10" s="105"/>
      <c r="X10" s="106"/>
    </row>
    <row r="11" spans="1:27" ht="21" customHeight="1" thickBot="1">
      <c r="A11" s="288">
        <f>DATE($D$7,4,1)</f>
        <v>45017</v>
      </c>
      <c r="B11" s="288"/>
      <c r="C11" s="288"/>
      <c r="D11" s="289"/>
      <c r="E11" s="289"/>
      <c r="F11" s="289"/>
      <c r="G11" s="289"/>
      <c r="H11" s="289"/>
      <c r="I11" s="288">
        <f>DATE($D$7,5,1)</f>
        <v>45047</v>
      </c>
      <c r="J11" s="288"/>
      <c r="K11" s="288"/>
      <c r="L11" s="289"/>
      <c r="M11" s="289"/>
      <c r="N11" s="289"/>
      <c r="O11" s="289"/>
      <c r="P11" s="289"/>
      <c r="Q11" s="288">
        <f>DATE($D$7,6,1)</f>
        <v>45078</v>
      </c>
      <c r="R11" s="288"/>
      <c r="S11" s="288"/>
      <c r="T11" s="289"/>
      <c r="U11" s="289"/>
      <c r="V11" s="289"/>
      <c r="W11" s="289"/>
      <c r="X11" s="289"/>
    </row>
    <row r="12" spans="1:27" ht="31.5" customHeight="1" thickBot="1">
      <c r="A12" s="107" t="s">
        <v>3</v>
      </c>
      <c r="B12" s="107" t="s">
        <v>10</v>
      </c>
      <c r="C12" s="280" t="s">
        <v>27</v>
      </c>
      <c r="D12" s="281"/>
      <c r="E12" s="108" t="s">
        <v>6</v>
      </c>
      <c r="F12" s="108" t="s">
        <v>5</v>
      </c>
      <c r="G12" s="108" t="s">
        <v>29</v>
      </c>
      <c r="H12" s="109" t="s">
        <v>4</v>
      </c>
      <c r="I12" s="107" t="s">
        <v>3</v>
      </c>
      <c r="J12" s="107" t="s">
        <v>10</v>
      </c>
      <c r="K12" s="280" t="s">
        <v>28</v>
      </c>
      <c r="L12" s="281"/>
      <c r="M12" s="108" t="s">
        <v>6</v>
      </c>
      <c r="N12" s="108" t="s">
        <v>5</v>
      </c>
      <c r="O12" s="108" t="s">
        <v>29</v>
      </c>
      <c r="P12" s="107" t="s">
        <v>4</v>
      </c>
      <c r="Q12" s="107" t="s">
        <v>3</v>
      </c>
      <c r="R12" s="107" t="s">
        <v>10</v>
      </c>
      <c r="S12" s="280" t="s">
        <v>28</v>
      </c>
      <c r="T12" s="281"/>
      <c r="U12" s="108" t="s">
        <v>6</v>
      </c>
      <c r="V12" s="108" t="s">
        <v>5</v>
      </c>
      <c r="W12" s="108" t="s">
        <v>29</v>
      </c>
      <c r="X12" s="107" t="s">
        <v>4</v>
      </c>
    </row>
    <row r="13" spans="1:27">
      <c r="A13" s="110">
        <f>A11</f>
        <v>45017</v>
      </c>
      <c r="B13" s="111">
        <f>A13</f>
        <v>45017</v>
      </c>
      <c r="C13" s="149"/>
      <c r="D13" s="149"/>
      <c r="E13" s="113" t="str">
        <f t="shared" ref="E13:E42" si="0">IF(ISBLANK(C13),"",ROUNDDOWN((D13-C13)*24*60/45,0))</f>
        <v/>
      </c>
      <c r="F13" s="150"/>
      <c r="G13" s="153"/>
      <c r="H13" s="116" t="str">
        <f>IF(G13="","",VLOOKUP(G13,$Z$15:$AA$32,2,0))</f>
        <v/>
      </c>
      <c r="I13" s="196">
        <f>I11</f>
        <v>45047</v>
      </c>
      <c r="J13" s="200">
        <f>I13</f>
        <v>45047</v>
      </c>
      <c r="K13" s="185"/>
      <c r="L13" s="186"/>
      <c r="M13" s="201" t="str">
        <f t="shared" ref="M13:M43" si="1">IF(ISBLANK(K13),"",ROUNDDOWN((L13-K13)*24*60/45,0))</f>
        <v/>
      </c>
      <c r="N13" s="188"/>
      <c r="O13" s="189"/>
      <c r="P13" s="202" t="str">
        <f>IF(O13="","",VLOOKUP(O13,$Z$15:$AA$32,2,0))</f>
        <v/>
      </c>
      <c r="Q13" s="192">
        <f>Q11</f>
        <v>45078</v>
      </c>
      <c r="R13" s="205">
        <f>Q13</f>
        <v>45078</v>
      </c>
      <c r="S13" s="175"/>
      <c r="T13" s="176"/>
      <c r="U13" s="206" t="str">
        <f t="shared" ref="U13:U43" si="2">IF(ISBLANK(S13),"",ROUNDDOWN((T13-S13)*24*60/45,0))</f>
        <v/>
      </c>
      <c r="V13" s="178"/>
      <c r="W13" s="179"/>
      <c r="X13" s="207" t="str">
        <f t="shared" ref="X13:X43" si="3">IF(W13="","",VLOOKUP(W13,$Z$15:$AA$32,2,0))</f>
        <v/>
      </c>
    </row>
    <row r="14" spans="1:27">
      <c r="A14" s="110">
        <f>IF(A13="","",IF(MONTH(A13+1)=MONTH($A$13),A13+1,""))</f>
        <v>45018</v>
      </c>
      <c r="B14" s="111">
        <f t="shared" ref="B14:B43" si="4">A14</f>
        <v>45018</v>
      </c>
      <c r="C14" s="149"/>
      <c r="D14" s="149"/>
      <c r="E14" s="113" t="str">
        <f t="shared" si="0"/>
        <v/>
      </c>
      <c r="F14" s="150"/>
      <c r="G14" s="153"/>
      <c r="H14" s="116" t="str">
        <f t="shared" ref="H14:H42" si="5">IF(G14="","",VLOOKUP(G14,$Z$15:$AA$32,2,0))</f>
        <v/>
      </c>
      <c r="I14" s="110">
        <f>IF(I13="","",IF(MONTH(I13+1)=MONTH($I$13),I13+1,""))</f>
        <v>45048</v>
      </c>
      <c r="J14" s="117">
        <f t="shared" ref="J14:J43" si="6">I14</f>
        <v>45048</v>
      </c>
      <c r="K14" s="151"/>
      <c r="L14" s="149"/>
      <c r="M14" s="118" t="str">
        <f t="shared" si="1"/>
        <v/>
      </c>
      <c r="N14" s="150"/>
      <c r="O14" s="153"/>
      <c r="P14" s="119" t="str">
        <f>IF(O14="","",VLOOKUP(O14,$Z$15:$AA$32,2,0))</f>
        <v/>
      </c>
      <c r="Q14" s="192">
        <f>IF(Q13="","",IF(MONTH(Q13+1)=MONTH($Q$13),Q13+1,""))</f>
        <v>45079</v>
      </c>
      <c r="R14" s="205">
        <f>Q14</f>
        <v>45079</v>
      </c>
      <c r="S14" s="175"/>
      <c r="T14" s="176"/>
      <c r="U14" s="206" t="str">
        <f t="shared" si="2"/>
        <v/>
      </c>
      <c r="V14" s="178"/>
      <c r="W14" s="179"/>
      <c r="X14" s="207" t="str">
        <f t="shared" si="3"/>
        <v/>
      </c>
    </row>
    <row r="15" spans="1:27">
      <c r="A15" s="192">
        <f t="shared" ref="A15:A43" si="7">IF(A14="","",IF(MONTH(A14+1)=MONTH($A$13),A14+1,""))</f>
        <v>45019</v>
      </c>
      <c r="B15" s="193">
        <f t="shared" si="4"/>
        <v>45019</v>
      </c>
      <c r="C15" s="176"/>
      <c r="D15" s="176"/>
      <c r="E15" s="194" t="str">
        <f>IF(ISBLANK(C15),"",ROUNDDOWN((D15-C15)*24*60/45,0))</f>
        <v/>
      </c>
      <c r="F15" s="178"/>
      <c r="G15" s="179"/>
      <c r="H15" s="195" t="str">
        <f t="shared" si="5"/>
        <v/>
      </c>
      <c r="I15" s="110">
        <f t="shared" ref="I15:I41" si="8">IF(I14="","",IF(MONTH(I14+1)=MONTH($I$13),I14+1,""))</f>
        <v>45049</v>
      </c>
      <c r="J15" s="117">
        <f t="shared" si="6"/>
        <v>45049</v>
      </c>
      <c r="K15" s="151"/>
      <c r="L15" s="149"/>
      <c r="M15" s="118" t="str">
        <f t="shared" si="1"/>
        <v/>
      </c>
      <c r="N15" s="150"/>
      <c r="O15" s="153"/>
      <c r="P15" s="119" t="str">
        <f t="shared" ref="P15:P43" si="9">IF(O15="","",VLOOKUP(O15,$Z$15:$AA$32,2,0))</f>
        <v/>
      </c>
      <c r="Q15" s="110">
        <f t="shared" ref="Q15:Q43" si="10">IF(Q14="","",IF(MONTH(Q14+1)=MONTH($Q$13),Q14+1,""))</f>
        <v>45080</v>
      </c>
      <c r="R15" s="117">
        <f t="shared" ref="R15:R43" si="11">Q15</f>
        <v>45080</v>
      </c>
      <c r="S15" s="151"/>
      <c r="T15" s="149"/>
      <c r="U15" s="118" t="str">
        <f t="shared" si="2"/>
        <v/>
      </c>
      <c r="V15" s="150"/>
      <c r="W15" s="153"/>
      <c r="X15" s="119" t="str">
        <f t="shared" si="3"/>
        <v/>
      </c>
      <c r="Z15" s="98">
        <f>'1-Quartal'!Z15</f>
        <v>1</v>
      </c>
      <c r="AA15" s="120" t="str">
        <f>'1-Quartal'!AA15</f>
        <v>Kersch.-Schule</v>
      </c>
    </row>
    <row r="16" spans="1:27">
      <c r="A16" s="192">
        <f t="shared" si="7"/>
        <v>45020</v>
      </c>
      <c r="B16" s="193">
        <f t="shared" si="4"/>
        <v>45020</v>
      </c>
      <c r="C16" s="176"/>
      <c r="D16" s="176"/>
      <c r="E16" s="194" t="str">
        <f t="shared" si="0"/>
        <v/>
      </c>
      <c r="F16" s="178"/>
      <c r="G16" s="179"/>
      <c r="H16" s="195" t="str">
        <f t="shared" si="5"/>
        <v/>
      </c>
      <c r="I16" s="110">
        <f t="shared" si="8"/>
        <v>45050</v>
      </c>
      <c r="J16" s="117">
        <f t="shared" si="6"/>
        <v>45050</v>
      </c>
      <c r="K16" s="151"/>
      <c r="L16" s="149"/>
      <c r="M16" s="118" t="str">
        <f t="shared" si="1"/>
        <v/>
      </c>
      <c r="N16" s="150"/>
      <c r="O16" s="153"/>
      <c r="P16" s="119" t="str">
        <f t="shared" si="9"/>
        <v/>
      </c>
      <c r="Q16" s="110">
        <f t="shared" si="10"/>
        <v>45081</v>
      </c>
      <c r="R16" s="117">
        <f t="shared" si="11"/>
        <v>45081</v>
      </c>
      <c r="S16" s="151"/>
      <c r="T16" s="149"/>
      <c r="U16" s="118" t="str">
        <f t="shared" si="2"/>
        <v/>
      </c>
      <c r="V16" s="150"/>
      <c r="W16" s="153"/>
      <c r="X16" s="119" t="str">
        <f t="shared" si="3"/>
        <v/>
      </c>
      <c r="Z16" s="98">
        <f>'1-Quartal'!Z16</f>
        <v>2</v>
      </c>
      <c r="AA16" s="121" t="str">
        <f>'1-Quartal'!AA16</f>
        <v>Jahnplatz</v>
      </c>
    </row>
    <row r="17" spans="1:27">
      <c r="A17" s="192">
        <f t="shared" si="7"/>
        <v>45021</v>
      </c>
      <c r="B17" s="193">
        <f t="shared" si="4"/>
        <v>45021</v>
      </c>
      <c r="C17" s="176"/>
      <c r="D17" s="176"/>
      <c r="E17" s="194" t="str">
        <f t="shared" si="0"/>
        <v/>
      </c>
      <c r="F17" s="178"/>
      <c r="G17" s="179"/>
      <c r="H17" s="195" t="str">
        <f t="shared" si="5"/>
        <v/>
      </c>
      <c r="I17" s="110">
        <f t="shared" si="8"/>
        <v>45051</v>
      </c>
      <c r="J17" s="117">
        <f t="shared" si="6"/>
        <v>45051</v>
      </c>
      <c r="K17" s="151"/>
      <c r="L17" s="149"/>
      <c r="M17" s="118" t="str">
        <f t="shared" si="1"/>
        <v/>
      </c>
      <c r="N17" s="150"/>
      <c r="O17" s="153"/>
      <c r="P17" s="119" t="str">
        <f t="shared" si="9"/>
        <v/>
      </c>
      <c r="Q17" s="192">
        <f t="shared" si="10"/>
        <v>45082</v>
      </c>
      <c r="R17" s="205">
        <f t="shared" si="11"/>
        <v>45082</v>
      </c>
      <c r="S17" s="175"/>
      <c r="T17" s="176"/>
      <c r="U17" s="206" t="str">
        <f t="shared" si="2"/>
        <v/>
      </c>
      <c r="V17" s="178"/>
      <c r="W17" s="179"/>
      <c r="X17" s="207" t="str">
        <f t="shared" si="3"/>
        <v/>
      </c>
      <c r="Z17" s="98">
        <f>'1-Quartal'!Z17</f>
        <v>3</v>
      </c>
      <c r="AA17" s="121" t="str">
        <f>'1-Quartal'!AA17</f>
        <v>Celtis</v>
      </c>
    </row>
    <row r="18" spans="1:27">
      <c r="A18" s="192">
        <f t="shared" si="7"/>
        <v>45022</v>
      </c>
      <c r="B18" s="193">
        <f t="shared" si="4"/>
        <v>45022</v>
      </c>
      <c r="C18" s="176"/>
      <c r="D18" s="176"/>
      <c r="E18" s="194" t="str">
        <f t="shared" si="0"/>
        <v/>
      </c>
      <c r="F18" s="178"/>
      <c r="G18" s="179"/>
      <c r="H18" s="195" t="str">
        <f>IF(G18="","",VLOOKUP(G18,$Z$15:$AA$32,2,0))</f>
        <v/>
      </c>
      <c r="I18" s="110">
        <f t="shared" si="8"/>
        <v>45052</v>
      </c>
      <c r="J18" s="117">
        <f t="shared" si="6"/>
        <v>45052</v>
      </c>
      <c r="K18" s="151"/>
      <c r="L18" s="149"/>
      <c r="M18" s="118" t="str">
        <f t="shared" si="1"/>
        <v/>
      </c>
      <c r="N18" s="150"/>
      <c r="O18" s="153"/>
      <c r="P18" s="119" t="str">
        <f t="shared" si="9"/>
        <v/>
      </c>
      <c r="Q18" s="192">
        <f t="shared" si="10"/>
        <v>45083</v>
      </c>
      <c r="R18" s="205">
        <f t="shared" si="11"/>
        <v>45083</v>
      </c>
      <c r="S18" s="175"/>
      <c r="T18" s="176"/>
      <c r="U18" s="206" t="str">
        <f t="shared" si="2"/>
        <v/>
      </c>
      <c r="V18" s="178"/>
      <c r="W18" s="179"/>
      <c r="X18" s="207" t="str">
        <f t="shared" si="3"/>
        <v/>
      </c>
      <c r="Z18" s="98">
        <f>'1-Quartal'!Z18</f>
        <v>4</v>
      </c>
      <c r="AA18" s="121" t="str">
        <f>'1-Quartal'!AA18</f>
        <v>Auenschule</v>
      </c>
    </row>
    <row r="19" spans="1:27">
      <c r="A19" s="192">
        <f t="shared" si="7"/>
        <v>45023</v>
      </c>
      <c r="B19" s="193">
        <f t="shared" si="4"/>
        <v>45023</v>
      </c>
      <c r="C19" s="176"/>
      <c r="D19" s="176"/>
      <c r="E19" s="194" t="str">
        <f t="shared" si="0"/>
        <v/>
      </c>
      <c r="F19" s="178"/>
      <c r="G19" s="179"/>
      <c r="H19" s="195" t="str">
        <f t="shared" si="5"/>
        <v/>
      </c>
      <c r="I19" s="110">
        <f t="shared" si="8"/>
        <v>45053</v>
      </c>
      <c r="J19" s="117">
        <f t="shared" si="6"/>
        <v>45053</v>
      </c>
      <c r="K19" s="151"/>
      <c r="L19" s="149"/>
      <c r="M19" s="118" t="str">
        <f t="shared" si="1"/>
        <v/>
      </c>
      <c r="N19" s="150"/>
      <c r="O19" s="153"/>
      <c r="P19" s="119" t="str">
        <f t="shared" si="9"/>
        <v/>
      </c>
      <c r="Q19" s="192">
        <f t="shared" si="10"/>
        <v>45084</v>
      </c>
      <c r="R19" s="205">
        <f t="shared" si="11"/>
        <v>45084</v>
      </c>
      <c r="S19" s="175"/>
      <c r="T19" s="176"/>
      <c r="U19" s="206" t="str">
        <f t="shared" si="2"/>
        <v/>
      </c>
      <c r="V19" s="178"/>
      <c r="W19" s="179"/>
      <c r="X19" s="207" t="str">
        <f t="shared" si="3"/>
        <v/>
      </c>
      <c r="Z19" s="98">
        <f>'1-Quartal'!Z19</f>
        <v>5</v>
      </c>
      <c r="AA19" s="121" t="str">
        <f>'1-Quartal'!AA19</f>
        <v>Stadion</v>
      </c>
    </row>
    <row r="20" spans="1:27">
      <c r="A20" s="110">
        <f t="shared" si="7"/>
        <v>45024</v>
      </c>
      <c r="B20" s="111">
        <f t="shared" si="4"/>
        <v>45024</v>
      </c>
      <c r="C20" s="149"/>
      <c r="D20" s="149"/>
      <c r="E20" s="113" t="str">
        <f t="shared" si="0"/>
        <v/>
      </c>
      <c r="F20" s="150"/>
      <c r="G20" s="153"/>
      <c r="H20" s="116" t="str">
        <f t="shared" si="5"/>
        <v/>
      </c>
      <c r="I20" s="110">
        <f t="shared" si="8"/>
        <v>45054</v>
      </c>
      <c r="J20" s="117">
        <f t="shared" si="6"/>
        <v>45054</v>
      </c>
      <c r="K20" s="151"/>
      <c r="L20" s="149"/>
      <c r="M20" s="118" t="str">
        <f t="shared" si="1"/>
        <v/>
      </c>
      <c r="N20" s="150"/>
      <c r="O20" s="153"/>
      <c r="P20" s="119" t="str">
        <f t="shared" si="9"/>
        <v/>
      </c>
      <c r="Q20" s="196">
        <f t="shared" si="10"/>
        <v>45085</v>
      </c>
      <c r="R20" s="200">
        <f t="shared" si="11"/>
        <v>45085</v>
      </c>
      <c r="S20" s="185"/>
      <c r="T20" s="186"/>
      <c r="U20" s="201" t="str">
        <f t="shared" si="2"/>
        <v/>
      </c>
      <c r="V20" s="188"/>
      <c r="W20" s="189"/>
      <c r="X20" s="202" t="str">
        <f t="shared" si="3"/>
        <v/>
      </c>
      <c r="Z20" s="98">
        <f>'1-Quartal'!Z20</f>
        <v>6</v>
      </c>
      <c r="AA20" s="121" t="str">
        <f>'1-Quartal'!AA20</f>
        <v>G.W.-Halle</v>
      </c>
    </row>
    <row r="21" spans="1:27">
      <c r="A21" s="110">
        <f t="shared" si="7"/>
        <v>45025</v>
      </c>
      <c r="B21" s="111">
        <f t="shared" si="4"/>
        <v>45025</v>
      </c>
      <c r="C21" s="149"/>
      <c r="D21" s="149"/>
      <c r="E21" s="113" t="str">
        <f t="shared" si="0"/>
        <v/>
      </c>
      <c r="F21" s="150"/>
      <c r="G21" s="153"/>
      <c r="H21" s="116" t="str">
        <f t="shared" si="5"/>
        <v/>
      </c>
      <c r="I21" s="110">
        <f t="shared" si="8"/>
        <v>45055</v>
      </c>
      <c r="J21" s="117">
        <f t="shared" si="6"/>
        <v>45055</v>
      </c>
      <c r="K21" s="151"/>
      <c r="L21" s="149"/>
      <c r="M21" s="118" t="str">
        <f t="shared" si="1"/>
        <v/>
      </c>
      <c r="N21" s="150"/>
      <c r="O21" s="153"/>
      <c r="P21" s="119" t="str">
        <f t="shared" si="9"/>
        <v/>
      </c>
      <c r="Q21" s="192">
        <f t="shared" si="10"/>
        <v>45086</v>
      </c>
      <c r="R21" s="205">
        <f t="shared" si="11"/>
        <v>45086</v>
      </c>
      <c r="S21" s="175"/>
      <c r="T21" s="176"/>
      <c r="U21" s="206" t="str">
        <f t="shared" si="2"/>
        <v/>
      </c>
      <c r="V21" s="178"/>
      <c r="W21" s="179"/>
      <c r="X21" s="207" t="str">
        <f t="shared" si="3"/>
        <v/>
      </c>
      <c r="Z21" s="98">
        <f>'1-Quartal'!Z21</f>
        <v>7</v>
      </c>
      <c r="AA21" s="121" t="str">
        <f>'1-Quartal'!AA21</f>
        <v>AVH.-Halle</v>
      </c>
    </row>
    <row r="22" spans="1:27">
      <c r="A22" s="196">
        <f t="shared" si="7"/>
        <v>45026</v>
      </c>
      <c r="B22" s="197">
        <f t="shared" si="4"/>
        <v>45026</v>
      </c>
      <c r="C22" s="186"/>
      <c r="D22" s="186"/>
      <c r="E22" s="198" t="str">
        <f t="shared" si="0"/>
        <v/>
      </c>
      <c r="F22" s="188"/>
      <c r="G22" s="189"/>
      <c r="H22" s="199" t="str">
        <f t="shared" si="5"/>
        <v/>
      </c>
      <c r="I22" s="110">
        <f t="shared" si="8"/>
        <v>45056</v>
      </c>
      <c r="J22" s="117">
        <f t="shared" si="6"/>
        <v>45056</v>
      </c>
      <c r="K22" s="151"/>
      <c r="L22" s="149"/>
      <c r="M22" s="118" t="str">
        <f t="shared" si="1"/>
        <v/>
      </c>
      <c r="N22" s="150"/>
      <c r="O22" s="153"/>
      <c r="P22" s="119" t="str">
        <f t="shared" si="9"/>
        <v/>
      </c>
      <c r="Q22" s="192">
        <f t="shared" si="10"/>
        <v>45087</v>
      </c>
      <c r="R22" s="205">
        <f t="shared" si="11"/>
        <v>45087</v>
      </c>
      <c r="S22" s="175"/>
      <c r="T22" s="176"/>
      <c r="U22" s="206" t="str">
        <f t="shared" si="2"/>
        <v/>
      </c>
      <c r="V22" s="178"/>
      <c r="W22" s="179"/>
      <c r="X22" s="207" t="str">
        <f t="shared" si="3"/>
        <v/>
      </c>
      <c r="Z22" s="69">
        <f>'1-Quartal'!Z22</f>
        <v>8</v>
      </c>
      <c r="AA22" s="72" t="str">
        <f>'1-Quartal'!AA22</f>
        <v>Rathenau</v>
      </c>
    </row>
    <row r="23" spans="1:27">
      <c r="A23" s="192">
        <f t="shared" si="7"/>
        <v>45027</v>
      </c>
      <c r="B23" s="193">
        <f t="shared" si="4"/>
        <v>45027</v>
      </c>
      <c r="C23" s="176"/>
      <c r="D23" s="176"/>
      <c r="E23" s="194" t="str">
        <f t="shared" si="0"/>
        <v/>
      </c>
      <c r="F23" s="178"/>
      <c r="G23" s="179"/>
      <c r="H23" s="195" t="str">
        <f t="shared" si="5"/>
        <v/>
      </c>
      <c r="I23" s="110">
        <f t="shared" si="8"/>
        <v>45057</v>
      </c>
      <c r="J23" s="117">
        <f t="shared" si="6"/>
        <v>45057</v>
      </c>
      <c r="K23" s="151"/>
      <c r="L23" s="149"/>
      <c r="M23" s="118" t="str">
        <f t="shared" si="1"/>
        <v/>
      </c>
      <c r="N23" s="150"/>
      <c r="O23" s="153"/>
      <c r="P23" s="119" t="str">
        <f t="shared" si="9"/>
        <v/>
      </c>
      <c r="Q23" s="110">
        <f t="shared" si="10"/>
        <v>45088</v>
      </c>
      <c r="R23" s="117">
        <f t="shared" si="11"/>
        <v>45088</v>
      </c>
      <c r="S23" s="151"/>
      <c r="T23" s="149"/>
      <c r="U23" s="118" t="str">
        <f t="shared" si="2"/>
        <v/>
      </c>
      <c r="V23" s="150"/>
      <c r="W23" s="153"/>
      <c r="X23" s="119" t="str">
        <f t="shared" si="3"/>
        <v/>
      </c>
      <c r="Z23" s="98">
        <f>'1-Quartal'!Z23</f>
        <v>9</v>
      </c>
      <c r="AA23" s="121" t="str">
        <f>'1-Quartal'!AA23</f>
        <v>Landkreishalle</v>
      </c>
    </row>
    <row r="24" spans="1:27">
      <c r="A24" s="192">
        <f t="shared" si="7"/>
        <v>45028</v>
      </c>
      <c r="B24" s="193">
        <f t="shared" si="4"/>
        <v>45028</v>
      </c>
      <c r="C24" s="176"/>
      <c r="D24" s="176"/>
      <c r="E24" s="194" t="str">
        <f t="shared" si="0"/>
        <v/>
      </c>
      <c r="F24" s="178"/>
      <c r="G24" s="179"/>
      <c r="H24" s="195" t="str">
        <f t="shared" si="5"/>
        <v/>
      </c>
      <c r="I24" s="110">
        <f t="shared" si="8"/>
        <v>45058</v>
      </c>
      <c r="J24" s="117">
        <f t="shared" si="6"/>
        <v>45058</v>
      </c>
      <c r="K24" s="151"/>
      <c r="L24" s="149"/>
      <c r="M24" s="118" t="str">
        <f t="shared" si="1"/>
        <v/>
      </c>
      <c r="N24" s="150"/>
      <c r="O24" s="153"/>
      <c r="P24" s="119" t="str">
        <f t="shared" si="9"/>
        <v/>
      </c>
      <c r="Q24" s="110">
        <f t="shared" si="10"/>
        <v>45089</v>
      </c>
      <c r="R24" s="117">
        <f t="shared" si="11"/>
        <v>45089</v>
      </c>
      <c r="S24" s="151"/>
      <c r="T24" s="149"/>
      <c r="U24" s="118" t="str">
        <f t="shared" si="2"/>
        <v/>
      </c>
      <c r="V24" s="150"/>
      <c r="W24" s="153"/>
      <c r="X24" s="119" t="str">
        <f t="shared" si="3"/>
        <v/>
      </c>
      <c r="Z24" s="89">
        <f>'1-Quartal'!Z24</f>
        <v>10</v>
      </c>
      <c r="AA24" s="121" t="str">
        <f>'1-Quartal'!AA24</f>
        <v>Friedenschule</v>
      </c>
    </row>
    <row r="25" spans="1:27">
      <c r="A25" s="192">
        <f t="shared" si="7"/>
        <v>45029</v>
      </c>
      <c r="B25" s="193">
        <f t="shared" si="4"/>
        <v>45029</v>
      </c>
      <c r="C25" s="176"/>
      <c r="D25" s="176"/>
      <c r="E25" s="194" t="str">
        <f t="shared" si="0"/>
        <v/>
      </c>
      <c r="F25" s="178"/>
      <c r="G25" s="179"/>
      <c r="H25" s="195" t="str">
        <f t="shared" si="5"/>
        <v/>
      </c>
      <c r="I25" s="110">
        <f t="shared" si="8"/>
        <v>45059</v>
      </c>
      <c r="J25" s="117">
        <f t="shared" si="6"/>
        <v>45059</v>
      </c>
      <c r="K25" s="151"/>
      <c r="L25" s="149"/>
      <c r="M25" s="118" t="str">
        <f t="shared" si="1"/>
        <v/>
      </c>
      <c r="N25" s="150"/>
      <c r="O25" s="153"/>
      <c r="P25" s="119" t="str">
        <f t="shared" si="9"/>
        <v/>
      </c>
      <c r="Q25" s="110">
        <f t="shared" si="10"/>
        <v>45090</v>
      </c>
      <c r="R25" s="117">
        <f t="shared" si="11"/>
        <v>45090</v>
      </c>
      <c r="S25" s="151"/>
      <c r="T25" s="149"/>
      <c r="U25" s="118" t="str">
        <f t="shared" si="2"/>
        <v/>
      </c>
      <c r="V25" s="150"/>
      <c r="W25" s="153"/>
      <c r="X25" s="119" t="str">
        <f t="shared" si="3"/>
        <v/>
      </c>
      <c r="Z25" s="89">
        <f>'1-Quartal'!Z25</f>
        <v>11</v>
      </c>
      <c r="AA25" s="121" t="str">
        <f>'1-Quartal'!AA25</f>
        <v>Fr.-Fischer-Schule</v>
      </c>
    </row>
    <row r="26" spans="1:27">
      <c r="A26" s="192">
        <f t="shared" si="7"/>
        <v>45030</v>
      </c>
      <c r="B26" s="193">
        <f t="shared" si="4"/>
        <v>45030</v>
      </c>
      <c r="C26" s="176"/>
      <c r="D26" s="176"/>
      <c r="E26" s="194" t="str">
        <f t="shared" si="0"/>
        <v/>
      </c>
      <c r="F26" s="178"/>
      <c r="G26" s="179"/>
      <c r="H26" s="195" t="str">
        <f t="shared" si="5"/>
        <v/>
      </c>
      <c r="I26" s="110">
        <f t="shared" si="8"/>
        <v>45060</v>
      </c>
      <c r="J26" s="117">
        <f t="shared" si="6"/>
        <v>45060</v>
      </c>
      <c r="K26" s="151"/>
      <c r="L26" s="149"/>
      <c r="M26" s="118" t="str">
        <f t="shared" si="1"/>
        <v/>
      </c>
      <c r="N26" s="150"/>
      <c r="O26" s="153"/>
      <c r="P26" s="119" t="str">
        <f>IF(O26="","",VLOOKUP(O26,$Z$15:$AA$32,2,0))</f>
        <v/>
      </c>
      <c r="Q26" s="110">
        <f t="shared" si="10"/>
        <v>45091</v>
      </c>
      <c r="R26" s="117">
        <f t="shared" si="11"/>
        <v>45091</v>
      </c>
      <c r="S26" s="151"/>
      <c r="T26" s="149"/>
      <c r="U26" s="118" t="str">
        <f t="shared" si="2"/>
        <v/>
      </c>
      <c r="V26" s="150"/>
      <c r="W26" s="153"/>
      <c r="X26" s="119" t="str">
        <f t="shared" si="3"/>
        <v/>
      </c>
      <c r="Z26" s="89">
        <f>'1-Quartal'!Z26</f>
        <v>12</v>
      </c>
      <c r="AA26" s="121" t="str">
        <f>'1-Quartal'!AA26</f>
        <v>Tennis-Halle</v>
      </c>
    </row>
    <row r="27" spans="1:27">
      <c r="A27" s="196">
        <f t="shared" si="7"/>
        <v>45031</v>
      </c>
      <c r="B27" s="197">
        <f t="shared" si="4"/>
        <v>45031</v>
      </c>
      <c r="C27" s="186"/>
      <c r="D27" s="186"/>
      <c r="E27" s="198" t="str">
        <f t="shared" si="0"/>
        <v/>
      </c>
      <c r="F27" s="188"/>
      <c r="G27" s="189"/>
      <c r="H27" s="199" t="str">
        <f t="shared" si="5"/>
        <v/>
      </c>
      <c r="I27" s="110">
        <f t="shared" si="8"/>
        <v>45061</v>
      </c>
      <c r="J27" s="117">
        <f t="shared" si="6"/>
        <v>45061</v>
      </c>
      <c r="K27" s="151"/>
      <c r="L27" s="149"/>
      <c r="M27" s="118" t="str">
        <f>IF(ISBLANK(K27),"",ROUNDDOWN((L27-K27)*24*60/45,0))</f>
        <v/>
      </c>
      <c r="N27" s="150"/>
      <c r="O27" s="153"/>
      <c r="P27" s="119" t="str">
        <f t="shared" si="9"/>
        <v/>
      </c>
      <c r="Q27" s="110">
        <f t="shared" si="10"/>
        <v>45092</v>
      </c>
      <c r="R27" s="117">
        <f t="shared" si="11"/>
        <v>45092</v>
      </c>
      <c r="S27" s="151"/>
      <c r="T27" s="149"/>
      <c r="U27" s="118" t="str">
        <f t="shared" si="2"/>
        <v/>
      </c>
      <c r="V27" s="150"/>
      <c r="W27" s="153"/>
      <c r="X27" s="119" t="str">
        <f t="shared" si="3"/>
        <v/>
      </c>
      <c r="Z27" s="168">
        <v>13</v>
      </c>
      <c r="AA27" s="121" t="s">
        <v>52</v>
      </c>
    </row>
    <row r="28" spans="1:27">
      <c r="A28" s="110">
        <f t="shared" si="7"/>
        <v>45032</v>
      </c>
      <c r="B28" s="111">
        <f t="shared" si="4"/>
        <v>45032</v>
      </c>
      <c r="C28" s="149"/>
      <c r="D28" s="149"/>
      <c r="E28" s="113" t="str">
        <f t="shared" si="0"/>
        <v/>
      </c>
      <c r="F28" s="150"/>
      <c r="G28" s="153"/>
      <c r="H28" s="116" t="str">
        <f t="shared" si="5"/>
        <v/>
      </c>
      <c r="I28" s="110">
        <f t="shared" si="8"/>
        <v>45062</v>
      </c>
      <c r="J28" s="117">
        <f t="shared" si="6"/>
        <v>45062</v>
      </c>
      <c r="K28" s="151"/>
      <c r="L28" s="149"/>
      <c r="M28" s="118" t="str">
        <f t="shared" si="1"/>
        <v/>
      </c>
      <c r="N28" s="150"/>
      <c r="O28" s="153"/>
      <c r="P28" s="119" t="str">
        <f t="shared" si="9"/>
        <v/>
      </c>
      <c r="Q28" s="110">
        <f t="shared" si="10"/>
        <v>45093</v>
      </c>
      <c r="R28" s="117">
        <f t="shared" si="11"/>
        <v>45093</v>
      </c>
      <c r="S28" s="151"/>
      <c r="T28" s="149"/>
      <c r="U28" s="118" t="str">
        <f t="shared" si="2"/>
        <v/>
      </c>
      <c r="V28" s="150"/>
      <c r="W28" s="153"/>
      <c r="X28" s="119" t="str">
        <f t="shared" si="3"/>
        <v/>
      </c>
    </row>
    <row r="29" spans="1:27">
      <c r="A29" s="110">
        <f t="shared" si="7"/>
        <v>45033</v>
      </c>
      <c r="B29" s="111">
        <f t="shared" si="4"/>
        <v>45033</v>
      </c>
      <c r="C29" s="149"/>
      <c r="D29" s="149"/>
      <c r="E29" s="113" t="str">
        <f t="shared" si="0"/>
        <v/>
      </c>
      <c r="F29" s="150"/>
      <c r="G29" s="153"/>
      <c r="H29" s="116" t="str">
        <f t="shared" si="5"/>
        <v/>
      </c>
      <c r="I29" s="110">
        <f t="shared" si="8"/>
        <v>45063</v>
      </c>
      <c r="J29" s="117">
        <f t="shared" si="6"/>
        <v>45063</v>
      </c>
      <c r="K29" s="151"/>
      <c r="L29" s="149"/>
      <c r="M29" s="118" t="str">
        <f t="shared" si="1"/>
        <v/>
      </c>
      <c r="N29" s="150"/>
      <c r="O29" s="153"/>
      <c r="P29" s="119" t="str">
        <f t="shared" si="9"/>
        <v/>
      </c>
      <c r="Q29" s="192">
        <f t="shared" si="10"/>
        <v>45094</v>
      </c>
      <c r="R29" s="205">
        <f t="shared" si="11"/>
        <v>45094</v>
      </c>
      <c r="S29" s="175"/>
      <c r="T29" s="176"/>
      <c r="U29" s="206" t="str">
        <f t="shared" si="2"/>
        <v/>
      </c>
      <c r="V29" s="178"/>
      <c r="W29" s="179"/>
      <c r="X29" s="207" t="str">
        <f t="shared" si="3"/>
        <v/>
      </c>
    </row>
    <row r="30" spans="1:27">
      <c r="A30" s="110">
        <f>IF(A29="","",IF(MONTH(A29+1)=MONTH($A$13),A29+1,""))</f>
        <v>45034</v>
      </c>
      <c r="B30" s="111">
        <f t="shared" si="4"/>
        <v>45034</v>
      </c>
      <c r="C30" s="149"/>
      <c r="D30" s="149"/>
      <c r="E30" s="113" t="str">
        <f t="shared" si="0"/>
        <v/>
      </c>
      <c r="F30" s="150"/>
      <c r="G30" s="153"/>
      <c r="H30" s="116" t="str">
        <f t="shared" si="5"/>
        <v/>
      </c>
      <c r="I30" s="196">
        <f t="shared" si="8"/>
        <v>45064</v>
      </c>
      <c r="J30" s="200">
        <f t="shared" si="6"/>
        <v>45064</v>
      </c>
      <c r="K30" s="185"/>
      <c r="L30" s="186"/>
      <c r="M30" s="201" t="str">
        <f t="shared" si="1"/>
        <v/>
      </c>
      <c r="N30" s="188"/>
      <c r="O30" s="189"/>
      <c r="P30" s="202" t="str">
        <f t="shared" si="9"/>
        <v/>
      </c>
      <c r="Q30" s="110">
        <f t="shared" si="10"/>
        <v>45095</v>
      </c>
      <c r="R30" s="117">
        <f t="shared" si="11"/>
        <v>45095</v>
      </c>
      <c r="S30" s="151"/>
      <c r="T30" s="149"/>
      <c r="U30" s="118" t="str">
        <f t="shared" si="2"/>
        <v/>
      </c>
      <c r="V30" s="150"/>
      <c r="W30" s="153"/>
      <c r="X30" s="119" t="str">
        <f t="shared" si="3"/>
        <v/>
      </c>
    </row>
    <row r="31" spans="1:27">
      <c r="A31" s="110">
        <f t="shared" si="7"/>
        <v>45035</v>
      </c>
      <c r="B31" s="111">
        <f t="shared" si="4"/>
        <v>45035</v>
      </c>
      <c r="C31" s="149"/>
      <c r="D31" s="149"/>
      <c r="E31" s="113" t="str">
        <f t="shared" si="0"/>
        <v/>
      </c>
      <c r="F31" s="150"/>
      <c r="G31" s="153"/>
      <c r="H31" s="116" t="str">
        <f t="shared" si="5"/>
        <v/>
      </c>
      <c r="I31" s="110">
        <f t="shared" si="8"/>
        <v>45065</v>
      </c>
      <c r="J31" s="117">
        <f t="shared" si="6"/>
        <v>45065</v>
      </c>
      <c r="K31" s="151"/>
      <c r="L31" s="149"/>
      <c r="M31" s="118" t="str">
        <f t="shared" si="1"/>
        <v/>
      </c>
      <c r="N31" s="150"/>
      <c r="O31" s="153"/>
      <c r="P31" s="119" t="str">
        <f t="shared" si="9"/>
        <v/>
      </c>
      <c r="Q31" s="110">
        <f t="shared" si="10"/>
        <v>45096</v>
      </c>
      <c r="R31" s="117">
        <f t="shared" si="11"/>
        <v>45096</v>
      </c>
      <c r="S31" s="151"/>
      <c r="T31" s="149"/>
      <c r="U31" s="118" t="str">
        <f t="shared" si="2"/>
        <v/>
      </c>
      <c r="V31" s="150"/>
      <c r="W31" s="153"/>
      <c r="X31" s="119" t="str">
        <f t="shared" si="3"/>
        <v/>
      </c>
    </row>
    <row r="32" spans="1:27">
      <c r="A32" s="110">
        <f t="shared" si="7"/>
        <v>45036</v>
      </c>
      <c r="B32" s="111">
        <f t="shared" si="4"/>
        <v>45036</v>
      </c>
      <c r="C32" s="149"/>
      <c r="D32" s="149"/>
      <c r="E32" s="113" t="str">
        <f t="shared" si="0"/>
        <v/>
      </c>
      <c r="F32" s="150"/>
      <c r="G32" s="153"/>
      <c r="H32" s="116" t="str">
        <f t="shared" si="5"/>
        <v/>
      </c>
      <c r="I32" s="110">
        <f t="shared" si="8"/>
        <v>45066</v>
      </c>
      <c r="J32" s="117">
        <f t="shared" si="6"/>
        <v>45066</v>
      </c>
      <c r="K32" s="151"/>
      <c r="L32" s="149"/>
      <c r="M32" s="118" t="str">
        <f t="shared" si="1"/>
        <v/>
      </c>
      <c r="N32" s="150"/>
      <c r="O32" s="153"/>
      <c r="P32" s="119" t="str">
        <f t="shared" si="9"/>
        <v/>
      </c>
      <c r="Q32" s="110">
        <f t="shared" si="10"/>
        <v>45097</v>
      </c>
      <c r="R32" s="117">
        <f t="shared" si="11"/>
        <v>45097</v>
      </c>
      <c r="S32" s="151"/>
      <c r="T32" s="149"/>
      <c r="U32" s="118" t="str">
        <f t="shared" si="2"/>
        <v/>
      </c>
      <c r="V32" s="150"/>
      <c r="W32" s="153"/>
      <c r="X32" s="119" t="str">
        <f t="shared" si="3"/>
        <v/>
      </c>
    </row>
    <row r="33" spans="1:26">
      <c r="A33" s="110">
        <f t="shared" si="7"/>
        <v>45037</v>
      </c>
      <c r="B33" s="111">
        <f t="shared" si="4"/>
        <v>45037</v>
      </c>
      <c r="C33" s="149"/>
      <c r="D33" s="149"/>
      <c r="E33" s="113" t="str">
        <f t="shared" si="0"/>
        <v/>
      </c>
      <c r="F33" s="150"/>
      <c r="G33" s="153"/>
      <c r="H33" s="116" t="str">
        <f t="shared" si="5"/>
        <v/>
      </c>
      <c r="I33" s="110">
        <f t="shared" si="8"/>
        <v>45067</v>
      </c>
      <c r="J33" s="117">
        <f t="shared" si="6"/>
        <v>45067</v>
      </c>
      <c r="K33" s="151"/>
      <c r="L33" s="149"/>
      <c r="M33" s="118" t="str">
        <f t="shared" si="1"/>
        <v/>
      </c>
      <c r="N33" s="150"/>
      <c r="O33" s="153"/>
      <c r="P33" s="119" t="str">
        <f t="shared" si="9"/>
        <v/>
      </c>
      <c r="Q33" s="110">
        <f t="shared" si="10"/>
        <v>45098</v>
      </c>
      <c r="R33" s="117">
        <f t="shared" si="11"/>
        <v>45098</v>
      </c>
      <c r="S33" s="151"/>
      <c r="T33" s="149"/>
      <c r="U33" s="118" t="str">
        <f t="shared" si="2"/>
        <v/>
      </c>
      <c r="V33" s="150"/>
      <c r="W33" s="153"/>
      <c r="X33" s="119" t="str">
        <f t="shared" si="3"/>
        <v/>
      </c>
    </row>
    <row r="34" spans="1:26">
      <c r="A34" s="192">
        <f t="shared" si="7"/>
        <v>45038</v>
      </c>
      <c r="B34" s="193">
        <f t="shared" si="4"/>
        <v>45038</v>
      </c>
      <c r="C34" s="176"/>
      <c r="D34" s="176"/>
      <c r="E34" s="194" t="str">
        <f t="shared" si="0"/>
        <v/>
      </c>
      <c r="F34" s="178"/>
      <c r="G34" s="179"/>
      <c r="H34" s="195" t="str">
        <f t="shared" si="5"/>
        <v/>
      </c>
      <c r="I34" s="110">
        <f t="shared" si="8"/>
        <v>45068</v>
      </c>
      <c r="J34" s="117">
        <f t="shared" si="6"/>
        <v>45068</v>
      </c>
      <c r="K34" s="151"/>
      <c r="L34" s="149"/>
      <c r="M34" s="118" t="str">
        <f t="shared" si="1"/>
        <v/>
      </c>
      <c r="N34" s="150"/>
      <c r="O34" s="153"/>
      <c r="P34" s="119" t="str">
        <f t="shared" si="9"/>
        <v/>
      </c>
      <c r="Q34" s="110">
        <f t="shared" si="10"/>
        <v>45099</v>
      </c>
      <c r="R34" s="117">
        <f t="shared" si="11"/>
        <v>45099</v>
      </c>
      <c r="S34" s="151"/>
      <c r="T34" s="149"/>
      <c r="U34" s="118" t="str">
        <f t="shared" si="2"/>
        <v/>
      </c>
      <c r="V34" s="150"/>
      <c r="W34" s="153"/>
      <c r="X34" s="119" t="str">
        <f t="shared" si="3"/>
        <v/>
      </c>
    </row>
    <row r="35" spans="1:26">
      <c r="A35" s="110">
        <f t="shared" si="7"/>
        <v>45039</v>
      </c>
      <c r="B35" s="111">
        <f t="shared" si="4"/>
        <v>45039</v>
      </c>
      <c r="C35" s="149"/>
      <c r="D35" s="149"/>
      <c r="E35" s="113" t="str">
        <f t="shared" si="0"/>
        <v/>
      </c>
      <c r="F35" s="150"/>
      <c r="G35" s="153"/>
      <c r="H35" s="116" t="str">
        <f t="shared" si="5"/>
        <v/>
      </c>
      <c r="I35" s="110">
        <f t="shared" si="8"/>
        <v>45069</v>
      </c>
      <c r="J35" s="117">
        <f t="shared" si="6"/>
        <v>45069</v>
      </c>
      <c r="K35" s="151"/>
      <c r="L35" s="149"/>
      <c r="M35" s="118" t="str">
        <f t="shared" si="1"/>
        <v/>
      </c>
      <c r="N35" s="150"/>
      <c r="O35" s="153"/>
      <c r="P35" s="119" t="str">
        <f t="shared" si="9"/>
        <v/>
      </c>
      <c r="Q35" s="110">
        <f t="shared" si="10"/>
        <v>45100</v>
      </c>
      <c r="R35" s="111">
        <f t="shared" si="11"/>
        <v>45100</v>
      </c>
      <c r="S35" s="149"/>
      <c r="T35" s="149"/>
      <c r="U35" s="118" t="str">
        <f t="shared" si="2"/>
        <v/>
      </c>
      <c r="V35" s="150"/>
      <c r="W35" s="153"/>
      <c r="X35" s="119" t="str">
        <f t="shared" si="3"/>
        <v/>
      </c>
    </row>
    <row r="36" spans="1:26">
      <c r="A36" s="110">
        <f t="shared" si="7"/>
        <v>45040</v>
      </c>
      <c r="B36" s="111">
        <f t="shared" si="4"/>
        <v>45040</v>
      </c>
      <c r="C36" s="149"/>
      <c r="D36" s="149"/>
      <c r="E36" s="113" t="str">
        <f t="shared" si="0"/>
        <v/>
      </c>
      <c r="F36" s="150"/>
      <c r="G36" s="153"/>
      <c r="H36" s="116" t="str">
        <f t="shared" si="5"/>
        <v/>
      </c>
      <c r="I36" s="110">
        <f t="shared" si="8"/>
        <v>45070</v>
      </c>
      <c r="J36" s="117">
        <f t="shared" si="6"/>
        <v>45070</v>
      </c>
      <c r="K36" s="151"/>
      <c r="L36" s="149"/>
      <c r="M36" s="118" t="str">
        <f t="shared" si="1"/>
        <v/>
      </c>
      <c r="N36" s="150"/>
      <c r="O36" s="153"/>
      <c r="P36" s="119" t="str">
        <f t="shared" si="9"/>
        <v/>
      </c>
      <c r="Q36" s="110">
        <f t="shared" si="10"/>
        <v>45101</v>
      </c>
      <c r="R36" s="111">
        <f t="shared" si="11"/>
        <v>45101</v>
      </c>
      <c r="S36" s="149"/>
      <c r="T36" s="149"/>
      <c r="U36" s="118" t="str">
        <f t="shared" si="2"/>
        <v/>
      </c>
      <c r="V36" s="150"/>
      <c r="W36" s="153"/>
      <c r="X36" s="119" t="str">
        <f t="shared" si="3"/>
        <v/>
      </c>
    </row>
    <row r="37" spans="1:26">
      <c r="A37" s="110">
        <f t="shared" si="7"/>
        <v>45041</v>
      </c>
      <c r="B37" s="111">
        <f t="shared" si="4"/>
        <v>45041</v>
      </c>
      <c r="C37" s="149"/>
      <c r="D37" s="149"/>
      <c r="E37" s="113" t="str">
        <f t="shared" si="0"/>
        <v/>
      </c>
      <c r="F37" s="150"/>
      <c r="G37" s="153"/>
      <c r="H37" s="116" t="str">
        <f t="shared" si="5"/>
        <v/>
      </c>
      <c r="I37" s="110">
        <f t="shared" si="8"/>
        <v>45071</v>
      </c>
      <c r="J37" s="117">
        <f t="shared" si="6"/>
        <v>45071</v>
      </c>
      <c r="K37" s="151"/>
      <c r="L37" s="149"/>
      <c r="M37" s="118" t="str">
        <f t="shared" si="1"/>
        <v/>
      </c>
      <c r="N37" s="150"/>
      <c r="O37" s="153"/>
      <c r="P37" s="119" t="str">
        <f t="shared" si="9"/>
        <v/>
      </c>
      <c r="Q37" s="110">
        <f t="shared" si="10"/>
        <v>45102</v>
      </c>
      <c r="R37" s="111">
        <f t="shared" si="11"/>
        <v>45102</v>
      </c>
      <c r="S37" s="149"/>
      <c r="T37" s="149"/>
      <c r="U37" s="118" t="str">
        <f t="shared" si="2"/>
        <v/>
      </c>
      <c r="V37" s="150"/>
      <c r="W37" s="153"/>
      <c r="X37" s="119" t="str">
        <f t="shared" si="3"/>
        <v/>
      </c>
    </row>
    <row r="38" spans="1:26">
      <c r="A38" s="110">
        <f t="shared" si="7"/>
        <v>45042</v>
      </c>
      <c r="B38" s="111">
        <f t="shared" si="4"/>
        <v>45042</v>
      </c>
      <c r="C38" s="149"/>
      <c r="D38" s="149"/>
      <c r="E38" s="113" t="str">
        <f t="shared" si="0"/>
        <v/>
      </c>
      <c r="F38" s="150"/>
      <c r="G38" s="153"/>
      <c r="H38" s="116" t="str">
        <f t="shared" si="5"/>
        <v/>
      </c>
      <c r="I38" s="110">
        <f>IF(I37="","",IF(MONTH(I37+1)=MONTH($I$13),I37+1,""))</f>
        <v>45072</v>
      </c>
      <c r="J38" s="117">
        <f t="shared" si="6"/>
        <v>45072</v>
      </c>
      <c r="K38" s="151"/>
      <c r="L38" s="149"/>
      <c r="M38" s="118" t="str">
        <f t="shared" si="1"/>
        <v/>
      </c>
      <c r="N38" s="150"/>
      <c r="O38" s="153"/>
      <c r="P38" s="119" t="str">
        <f t="shared" si="9"/>
        <v/>
      </c>
      <c r="Q38" s="110">
        <f t="shared" si="10"/>
        <v>45103</v>
      </c>
      <c r="R38" s="111">
        <f t="shared" si="11"/>
        <v>45103</v>
      </c>
      <c r="S38" s="149"/>
      <c r="T38" s="149"/>
      <c r="U38" s="118" t="str">
        <f t="shared" si="2"/>
        <v/>
      </c>
      <c r="V38" s="150"/>
      <c r="W38" s="153"/>
      <c r="X38" s="119" t="str">
        <f t="shared" si="3"/>
        <v/>
      </c>
    </row>
    <row r="39" spans="1:26">
      <c r="A39" s="110">
        <f t="shared" si="7"/>
        <v>45043</v>
      </c>
      <c r="B39" s="111">
        <f t="shared" si="4"/>
        <v>45043</v>
      </c>
      <c r="C39" s="149"/>
      <c r="D39" s="149"/>
      <c r="E39" s="113" t="str">
        <f t="shared" si="0"/>
        <v/>
      </c>
      <c r="F39" s="150"/>
      <c r="G39" s="153"/>
      <c r="H39" s="116" t="str">
        <f t="shared" si="5"/>
        <v/>
      </c>
      <c r="I39" s="110">
        <f t="shared" si="8"/>
        <v>45073</v>
      </c>
      <c r="J39" s="117">
        <f t="shared" si="6"/>
        <v>45073</v>
      </c>
      <c r="K39" s="151"/>
      <c r="L39" s="149"/>
      <c r="M39" s="118" t="str">
        <f t="shared" si="1"/>
        <v/>
      </c>
      <c r="N39" s="150"/>
      <c r="O39" s="153"/>
      <c r="P39" s="119" t="str">
        <f t="shared" si="9"/>
        <v/>
      </c>
      <c r="Q39" s="110">
        <f t="shared" si="10"/>
        <v>45104</v>
      </c>
      <c r="R39" s="111">
        <f t="shared" si="11"/>
        <v>45104</v>
      </c>
      <c r="S39" s="149"/>
      <c r="T39" s="149"/>
      <c r="U39" s="118" t="str">
        <f t="shared" si="2"/>
        <v/>
      </c>
      <c r="V39" s="150"/>
      <c r="W39" s="153"/>
      <c r="X39" s="119" t="str">
        <f t="shared" si="3"/>
        <v/>
      </c>
    </row>
    <row r="40" spans="1:26">
      <c r="A40" s="110">
        <f t="shared" si="7"/>
        <v>45044</v>
      </c>
      <c r="B40" s="111">
        <f t="shared" si="4"/>
        <v>45044</v>
      </c>
      <c r="C40" s="149"/>
      <c r="D40" s="149"/>
      <c r="E40" s="113" t="str">
        <f t="shared" si="0"/>
        <v/>
      </c>
      <c r="F40" s="150"/>
      <c r="G40" s="153"/>
      <c r="H40" s="116" t="str">
        <f t="shared" si="5"/>
        <v/>
      </c>
      <c r="I40" s="110">
        <f t="shared" si="8"/>
        <v>45074</v>
      </c>
      <c r="J40" s="117">
        <f t="shared" si="6"/>
        <v>45074</v>
      </c>
      <c r="K40" s="151"/>
      <c r="L40" s="149"/>
      <c r="M40" s="118" t="str">
        <f t="shared" si="1"/>
        <v/>
      </c>
      <c r="N40" s="150"/>
      <c r="O40" s="153"/>
      <c r="P40" s="119" t="str">
        <f t="shared" si="9"/>
        <v/>
      </c>
      <c r="Q40" s="110">
        <f t="shared" si="10"/>
        <v>45105</v>
      </c>
      <c r="R40" s="111">
        <f t="shared" si="11"/>
        <v>45105</v>
      </c>
      <c r="S40" s="149"/>
      <c r="T40" s="149"/>
      <c r="U40" s="118" t="str">
        <f t="shared" si="2"/>
        <v/>
      </c>
      <c r="V40" s="150"/>
      <c r="W40" s="153"/>
      <c r="X40" s="119" t="str">
        <f t="shared" si="3"/>
        <v/>
      </c>
    </row>
    <row r="41" spans="1:26">
      <c r="A41" s="110">
        <f t="shared" si="7"/>
        <v>45045</v>
      </c>
      <c r="B41" s="111">
        <f t="shared" si="4"/>
        <v>45045</v>
      </c>
      <c r="C41" s="149"/>
      <c r="D41" s="149"/>
      <c r="E41" s="113" t="str">
        <f t="shared" si="0"/>
        <v/>
      </c>
      <c r="F41" s="150"/>
      <c r="G41" s="153"/>
      <c r="H41" s="116" t="str">
        <f t="shared" si="5"/>
        <v/>
      </c>
      <c r="I41" s="196">
        <f t="shared" si="8"/>
        <v>45075</v>
      </c>
      <c r="J41" s="200">
        <f t="shared" si="6"/>
        <v>45075</v>
      </c>
      <c r="K41" s="185"/>
      <c r="L41" s="186"/>
      <c r="M41" s="201" t="str">
        <f t="shared" si="1"/>
        <v/>
      </c>
      <c r="N41" s="188"/>
      <c r="O41" s="189"/>
      <c r="P41" s="202" t="str">
        <f t="shared" si="9"/>
        <v/>
      </c>
      <c r="Q41" s="110">
        <f t="shared" si="10"/>
        <v>45106</v>
      </c>
      <c r="R41" s="111">
        <f t="shared" si="11"/>
        <v>45106</v>
      </c>
      <c r="S41" s="149"/>
      <c r="T41" s="149"/>
      <c r="U41" s="118" t="str">
        <f t="shared" si="2"/>
        <v/>
      </c>
      <c r="V41" s="150"/>
      <c r="W41" s="153"/>
      <c r="X41" s="119" t="str">
        <f t="shared" si="3"/>
        <v/>
      </c>
    </row>
    <row r="42" spans="1:26">
      <c r="A42" s="110">
        <f t="shared" si="7"/>
        <v>45046</v>
      </c>
      <c r="B42" s="111">
        <f t="shared" si="4"/>
        <v>45046</v>
      </c>
      <c r="C42" s="149"/>
      <c r="D42" s="149"/>
      <c r="E42" s="113" t="str">
        <f t="shared" si="0"/>
        <v/>
      </c>
      <c r="F42" s="150"/>
      <c r="G42" s="153"/>
      <c r="H42" s="116" t="str">
        <f t="shared" si="5"/>
        <v/>
      </c>
      <c r="I42" s="192">
        <f>IF(I41="","",IF(MONTH(I41+1)=MONTH($I$13),I41+1,""))</f>
        <v>45076</v>
      </c>
      <c r="J42" s="205">
        <f t="shared" ref="J42" si="12">I42</f>
        <v>45076</v>
      </c>
      <c r="K42" s="175"/>
      <c r="L42" s="176"/>
      <c r="M42" s="206" t="str">
        <f t="shared" ref="M42" si="13">IF(ISBLANK(K42),"",ROUNDDOWN((L42-K42)*24*60/45,0))</f>
        <v/>
      </c>
      <c r="N42" s="178"/>
      <c r="O42" s="179"/>
      <c r="P42" s="207" t="str">
        <f t="shared" ref="P42" si="14">IF(O42="","",VLOOKUP(O42,$Z$15:$AA$32,2,0))</f>
        <v/>
      </c>
      <c r="Q42" s="110">
        <f t="shared" si="10"/>
        <v>45107</v>
      </c>
      <c r="R42" s="111">
        <f t="shared" si="11"/>
        <v>45107</v>
      </c>
      <c r="S42" s="149"/>
      <c r="T42" s="149"/>
      <c r="U42" s="118" t="str">
        <f t="shared" si="2"/>
        <v/>
      </c>
      <c r="V42" s="150"/>
      <c r="W42" s="153"/>
      <c r="X42" s="119" t="str">
        <f t="shared" si="3"/>
        <v/>
      </c>
    </row>
    <row r="43" spans="1:26">
      <c r="A43" s="110" t="str">
        <f t="shared" si="7"/>
        <v/>
      </c>
      <c r="B43" s="111" t="str">
        <f t="shared" si="4"/>
        <v/>
      </c>
      <c r="C43" s="112"/>
      <c r="D43" s="112"/>
      <c r="E43" s="113"/>
      <c r="F43" s="114"/>
      <c r="G43" s="115"/>
      <c r="H43" s="116"/>
      <c r="I43" s="192">
        <f>IF(I42="","",IF(MONTH(I42+1)=MONTH($I$13),I42+1,""))</f>
        <v>45077</v>
      </c>
      <c r="J43" s="193">
        <f t="shared" si="6"/>
        <v>45077</v>
      </c>
      <c r="K43" s="176"/>
      <c r="L43" s="176"/>
      <c r="M43" s="194" t="str">
        <f t="shared" si="1"/>
        <v/>
      </c>
      <c r="N43" s="178"/>
      <c r="O43" s="179"/>
      <c r="P43" s="195" t="str">
        <f t="shared" si="9"/>
        <v/>
      </c>
      <c r="Q43" s="110" t="str">
        <f t="shared" si="10"/>
        <v/>
      </c>
      <c r="R43" s="111" t="str">
        <f t="shared" si="11"/>
        <v/>
      </c>
      <c r="S43" s="112"/>
      <c r="T43" s="112"/>
      <c r="U43" s="118" t="str">
        <f t="shared" si="2"/>
        <v/>
      </c>
      <c r="V43" s="114"/>
      <c r="W43" s="115"/>
      <c r="X43" s="119" t="str">
        <f t="shared" si="3"/>
        <v/>
      </c>
    </row>
    <row r="44" spans="1:26" ht="24.75" customHeight="1" thickBot="1">
      <c r="A44" s="282" t="s">
        <v>11</v>
      </c>
      <c r="B44" s="283"/>
      <c r="C44" s="283"/>
      <c r="D44" s="284"/>
      <c r="E44" s="122">
        <f>SUM(E13:E43)</f>
        <v>0</v>
      </c>
      <c r="F44" s="123"/>
      <c r="G44" s="124"/>
      <c r="H44" s="125"/>
      <c r="I44" s="282" t="s">
        <v>11</v>
      </c>
      <c r="J44" s="283"/>
      <c r="K44" s="283"/>
      <c r="L44" s="284"/>
      <c r="M44" s="126">
        <f>SUM(M13:M43)</f>
        <v>0</v>
      </c>
      <c r="N44" s="127"/>
      <c r="O44" s="128"/>
      <c r="P44" s="129"/>
      <c r="Q44" s="282" t="s">
        <v>11</v>
      </c>
      <c r="R44" s="283"/>
      <c r="S44" s="283"/>
      <c r="T44" s="284"/>
      <c r="U44" s="126">
        <f>SUM(U13:U43)</f>
        <v>0</v>
      </c>
      <c r="V44" s="130"/>
      <c r="W44" s="131"/>
      <c r="X44" s="132"/>
    </row>
    <row r="45" spans="1:26" ht="29.25" customHeight="1">
      <c r="A45" s="270">
        <f>J45*P45</f>
        <v>0</v>
      </c>
      <c r="B45" s="271"/>
      <c r="C45" s="271"/>
      <c r="D45" s="272"/>
      <c r="E45" s="90"/>
      <c r="F45" s="90"/>
      <c r="G45" s="90"/>
      <c r="H45" s="133" t="s">
        <v>41</v>
      </c>
      <c r="I45" s="101"/>
      <c r="J45" s="273">
        <f>E44+M44+U44</f>
        <v>0</v>
      </c>
      <c r="K45" s="273"/>
      <c r="L45" s="274"/>
      <c r="M45" s="90"/>
      <c r="N45" s="90"/>
      <c r="O45" s="90"/>
      <c r="P45" s="134">
        <f>'1-Quartal'!$P$45</f>
        <v>5.5</v>
      </c>
      <c r="Q45" s="90"/>
      <c r="R45" s="90"/>
      <c r="S45" s="90"/>
      <c r="T45" s="90"/>
      <c r="U45" s="90"/>
      <c r="V45" s="90"/>
      <c r="W45" s="90"/>
      <c r="X45" s="92"/>
    </row>
    <row r="46" spans="1:26">
      <c r="A46" s="275" t="s">
        <v>13</v>
      </c>
      <c r="B46" s="276"/>
      <c r="C46" s="277"/>
      <c r="D46" s="278"/>
      <c r="E46" s="135"/>
      <c r="F46" s="135"/>
      <c r="G46" s="135"/>
      <c r="H46" s="136" t="s">
        <v>16</v>
      </c>
      <c r="I46" s="137"/>
      <c r="J46" s="138" t="s">
        <v>14</v>
      </c>
      <c r="K46" s="138"/>
      <c r="L46" s="139"/>
      <c r="M46" s="135"/>
      <c r="N46" s="135"/>
      <c r="O46" s="135"/>
      <c r="P46" s="140" t="s">
        <v>15</v>
      </c>
      <c r="Q46" s="90"/>
      <c r="R46" s="90"/>
      <c r="S46" s="90"/>
      <c r="T46" s="90"/>
      <c r="U46" s="90"/>
      <c r="V46" s="90"/>
      <c r="W46" s="90"/>
      <c r="X46" s="92"/>
    </row>
    <row r="47" spans="1:26" ht="47.25" customHeight="1">
      <c r="A47" s="279"/>
      <c r="B47" s="262"/>
      <c r="C47" s="141"/>
      <c r="D47" s="255" t="str">
        <f>'1-Quartal'!$D$47</f>
        <v>Max Mustermann</v>
      </c>
      <c r="E47" s="256"/>
      <c r="F47" s="256"/>
      <c r="G47" s="256"/>
      <c r="H47" s="256"/>
      <c r="I47" s="256"/>
      <c r="J47" s="256"/>
      <c r="K47" s="256"/>
      <c r="L47" s="257"/>
      <c r="M47" s="269"/>
      <c r="N47" s="262"/>
      <c r="O47" s="141"/>
      <c r="P47" s="142"/>
      <c r="Q47" s="261"/>
      <c r="R47" s="261"/>
      <c r="S47" s="261"/>
      <c r="T47" s="261"/>
      <c r="U47" s="261"/>
      <c r="V47" s="261"/>
      <c r="W47" s="261"/>
      <c r="X47" s="262"/>
    </row>
    <row r="48" spans="1:26" s="145" customFormat="1" ht="17.25" customHeight="1">
      <c r="A48" s="263" t="s">
        <v>3</v>
      </c>
      <c r="B48" s="264"/>
      <c r="C48" s="143"/>
      <c r="D48" s="265" t="s">
        <v>12</v>
      </c>
      <c r="E48" s="266"/>
      <c r="F48" s="266"/>
      <c r="G48" s="266"/>
      <c r="H48" s="266"/>
      <c r="I48" s="266"/>
      <c r="J48" s="266"/>
      <c r="K48" s="144"/>
      <c r="L48" s="143"/>
      <c r="M48" s="263" t="s">
        <v>3</v>
      </c>
      <c r="N48" s="267"/>
      <c r="O48" s="143"/>
      <c r="P48" s="265" t="s">
        <v>18</v>
      </c>
      <c r="Q48" s="266"/>
      <c r="R48" s="266"/>
      <c r="S48" s="266"/>
      <c r="T48" s="266"/>
      <c r="U48" s="266"/>
      <c r="V48" s="266"/>
      <c r="W48" s="266"/>
      <c r="X48" s="268"/>
      <c r="Z48" s="146"/>
    </row>
    <row r="49" spans="8:8">
      <c r="H49" s="147"/>
    </row>
    <row r="50" spans="8:8">
      <c r="H50" s="147"/>
    </row>
    <row r="51" spans="8:8">
      <c r="H51" s="147"/>
    </row>
    <row r="52" spans="8:8">
      <c r="H52" s="147"/>
    </row>
    <row r="53" spans="8:8">
      <c r="H53" s="147"/>
    </row>
    <row r="54" spans="8:8">
      <c r="H54" s="147"/>
    </row>
    <row r="55" spans="8:8">
      <c r="H55" s="147"/>
    </row>
    <row r="56" spans="8:8">
      <c r="H56" s="147"/>
    </row>
    <row r="57" spans="8:8">
      <c r="H57" s="147"/>
    </row>
    <row r="58" spans="8:8">
      <c r="H58" s="147"/>
    </row>
    <row r="59" spans="8:8">
      <c r="H59" s="147"/>
    </row>
    <row r="60" spans="8:8">
      <c r="H60" s="147"/>
    </row>
    <row r="61" spans="8:8">
      <c r="H61" s="147"/>
    </row>
    <row r="62" spans="8:8">
      <c r="H62" s="147"/>
    </row>
    <row r="63" spans="8:8">
      <c r="H63" s="147"/>
    </row>
    <row r="64" spans="8:8">
      <c r="H64" s="147"/>
    </row>
    <row r="65" spans="8:8">
      <c r="H65" s="147"/>
    </row>
    <row r="66" spans="8:8">
      <c r="H66" s="147"/>
    </row>
    <row r="67" spans="8:8">
      <c r="H67" s="147"/>
    </row>
    <row r="68" spans="8:8">
      <c r="H68" s="147"/>
    </row>
    <row r="69" spans="8:8">
      <c r="H69" s="147"/>
    </row>
    <row r="70" spans="8:8">
      <c r="H70" s="147"/>
    </row>
    <row r="71" spans="8:8">
      <c r="H71" s="147"/>
    </row>
    <row r="72" spans="8:8">
      <c r="H72" s="147"/>
    </row>
    <row r="73" spans="8:8">
      <c r="H73" s="147"/>
    </row>
    <row r="74" spans="8:8">
      <c r="H74" s="147"/>
    </row>
    <row r="75" spans="8:8">
      <c r="H75" s="147"/>
    </row>
    <row r="76" spans="8:8">
      <c r="H76" s="147"/>
    </row>
    <row r="77" spans="8:8">
      <c r="H77" s="147"/>
    </row>
    <row r="78" spans="8:8">
      <c r="H78" s="147"/>
    </row>
    <row r="79" spans="8:8">
      <c r="H79" s="147"/>
    </row>
    <row r="80" spans="8:8">
      <c r="H80" s="147"/>
    </row>
    <row r="81" spans="8:8">
      <c r="H81" s="147"/>
    </row>
    <row r="82" spans="8:8">
      <c r="H82" s="147"/>
    </row>
    <row r="83" spans="8:8">
      <c r="H83" s="147"/>
    </row>
    <row r="84" spans="8:8">
      <c r="H84" s="147"/>
    </row>
    <row r="85" spans="8:8">
      <c r="H85" s="147"/>
    </row>
    <row r="86" spans="8:8">
      <c r="H86" s="147"/>
    </row>
    <row r="87" spans="8:8">
      <c r="H87" s="147"/>
    </row>
    <row r="88" spans="8:8">
      <c r="H88" s="147"/>
    </row>
    <row r="89" spans="8:8">
      <c r="H89" s="147"/>
    </row>
    <row r="90" spans="8:8">
      <c r="H90" s="147"/>
    </row>
  </sheetData>
  <sheetProtection sheet="1" objects="1" scenarios="1" selectLockedCells="1"/>
  <mergeCells count="30"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  <mergeCell ref="S12:T12"/>
    <mergeCell ref="A44:D44"/>
    <mergeCell ref="I44:L44"/>
    <mergeCell ref="Q44:T44"/>
    <mergeCell ref="D9:E9"/>
    <mergeCell ref="I9:T9"/>
    <mergeCell ref="C12:D12"/>
    <mergeCell ref="K12:L12"/>
    <mergeCell ref="A45:D45"/>
    <mergeCell ref="J45:L45"/>
    <mergeCell ref="A46:D46"/>
    <mergeCell ref="A47:B47"/>
    <mergeCell ref="D47:L47"/>
    <mergeCell ref="Q47:X47"/>
    <mergeCell ref="A48:B48"/>
    <mergeCell ref="D48:J48"/>
    <mergeCell ref="M48:N48"/>
    <mergeCell ref="P48:X48"/>
    <mergeCell ref="M47:N47"/>
  </mergeCells>
  <conditionalFormatting sqref="A13:H43">
    <cfRule type="expression" dxfId="12" priority="4">
      <formula>WEEKDAY($A13,2)&gt;5</formula>
    </cfRule>
  </conditionalFormatting>
  <conditionalFormatting sqref="I43:P43 I13:P41">
    <cfRule type="expression" dxfId="11" priority="3">
      <formula>WEEKDAY($I13,2)&gt;5</formula>
    </cfRule>
  </conditionalFormatting>
  <conditionalFormatting sqref="Q13:X43">
    <cfRule type="expression" dxfId="10" priority="2">
      <formula>WEEKDAY($Q13,2)&gt;5</formula>
    </cfRule>
  </conditionalFormatting>
  <conditionalFormatting sqref="I43:P43">
    <cfRule type="expression" dxfId="9" priority="1">
      <formula>WEEKDAY($A43,2)&gt;5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legacyDrawing r:id="rId2"/>
  <oleObjects>
    <oleObject progId="Word.Picture.8" shapeId="819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0"/>
  <sheetViews>
    <sheetView zoomScaleNormal="100" workbookViewId="0">
      <pane ySplit="12" topLeftCell="A26" activePane="bottomLeft" state="frozen"/>
      <selection activeCell="A3" sqref="A3:D3"/>
      <selection pane="bottomLeft" activeCell="A47" sqref="A47:B47"/>
    </sheetView>
  </sheetViews>
  <sheetFormatPr baseColWidth="10" defaultRowHeight="12.75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65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8"/>
    <col min="27" max="27" width="17.42578125" bestFit="1" customWidth="1"/>
  </cols>
  <sheetData>
    <row r="1" spans="1:27">
      <c r="A1" s="16"/>
      <c r="B1" s="9"/>
      <c r="C1" s="9"/>
      <c r="D1" s="9"/>
      <c r="E1" s="9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"/>
    </row>
    <row r="2" spans="1:27" ht="0.75" customHeight="1">
      <c r="A2" s="16"/>
      <c r="B2" s="9"/>
      <c r="C2" s="4"/>
      <c r="D2" s="4"/>
      <c r="E2" s="4"/>
      <c r="F2" s="4"/>
      <c r="G2" s="4"/>
      <c r="H2" s="7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"/>
    </row>
    <row r="3" spans="1:27" ht="38.25" customHeight="1">
      <c r="A3" s="18"/>
      <c r="B3" s="4"/>
      <c r="C3" s="4"/>
      <c r="D3" s="4"/>
      <c r="E3" s="215" t="s">
        <v>0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4"/>
      <c r="W3" s="4"/>
      <c r="X3" s="19"/>
    </row>
    <row r="4" spans="1:27" ht="32.25" customHeight="1">
      <c r="A4" s="18"/>
      <c r="B4" s="4"/>
      <c r="C4" s="4"/>
      <c r="D4" s="4"/>
      <c r="E4" s="216" t="s">
        <v>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301" t="str">
        <f>'1-Quartal'!$U$4</f>
        <v>Turnen</v>
      </c>
      <c r="V4" s="301"/>
      <c r="W4" s="301"/>
      <c r="X4" s="302"/>
    </row>
    <row r="5" spans="1:27" ht="12.75" hidden="1" customHeight="1">
      <c r="A5" s="18"/>
      <c r="B5" s="4"/>
      <c r="C5" s="4"/>
      <c r="D5" s="4"/>
      <c r="E5" s="29"/>
      <c r="F5" s="29"/>
      <c r="G5" s="29"/>
      <c r="H5" s="7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  <c r="V5" s="4"/>
      <c r="W5" s="4"/>
      <c r="X5" s="19"/>
    </row>
    <row r="6" spans="1:27" ht="13.5" customHeight="1">
      <c r="A6" s="18"/>
      <c r="B6" s="4"/>
      <c r="C6" s="4"/>
      <c r="D6" s="4"/>
      <c r="E6" s="4"/>
      <c r="F6" s="4"/>
      <c r="G6" s="4"/>
      <c r="H6" s="74"/>
      <c r="I6" s="216" t="str">
        <f>'1-Quartal'!$I$6</f>
        <v>Max Mustermann</v>
      </c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21" t="s">
        <v>9</v>
      </c>
      <c r="V6" s="221"/>
      <c r="W6" s="221"/>
      <c r="X6" s="222"/>
      <c r="Y6" s="72"/>
      <c r="Z6" s="157" t="s">
        <v>30</v>
      </c>
      <c r="AA6" s="71"/>
    </row>
    <row r="7" spans="1:27" ht="12" customHeight="1">
      <c r="A7" s="18"/>
      <c r="B7" s="4"/>
      <c r="C7" s="4"/>
      <c r="D7" s="304">
        <f>'1-Quartal'!$D$7</f>
        <v>2023</v>
      </c>
      <c r="E7" s="304"/>
      <c r="F7" s="5"/>
      <c r="G7" s="5"/>
      <c r="H7" s="7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306" t="str">
        <f>'1-Quartal'!$U$7</f>
        <v>Pilates</v>
      </c>
      <c r="V7" s="306"/>
      <c r="W7" s="306"/>
      <c r="X7" s="307"/>
      <c r="Y7" s="72"/>
      <c r="Z7" s="157" t="s">
        <v>31</v>
      </c>
      <c r="AA7" s="72"/>
    </row>
    <row r="8" spans="1:27" ht="18.75" customHeight="1">
      <c r="A8" s="22"/>
      <c r="B8" s="7"/>
      <c r="C8" s="7"/>
      <c r="D8" s="305"/>
      <c r="E8" s="305"/>
      <c r="F8" s="1"/>
      <c r="G8" s="1"/>
      <c r="H8" s="77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259"/>
      <c r="V8" s="259"/>
      <c r="W8" s="259"/>
      <c r="X8" s="260"/>
      <c r="Z8" s="72" t="s">
        <v>59</v>
      </c>
    </row>
    <row r="9" spans="1:27">
      <c r="A9" s="18"/>
      <c r="B9" s="4"/>
      <c r="C9" s="4"/>
      <c r="D9" s="245" t="s">
        <v>2</v>
      </c>
      <c r="E9" s="245"/>
      <c r="F9" s="4"/>
      <c r="G9" s="4"/>
      <c r="H9" s="74"/>
      <c r="I9" s="221" t="s">
        <v>8</v>
      </c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 t="s">
        <v>7</v>
      </c>
      <c r="V9" s="221"/>
      <c r="W9" s="221"/>
      <c r="X9" s="222"/>
    </row>
    <row r="10" spans="1:27" ht="6" customHeight="1" thickBot="1">
      <c r="A10" s="18"/>
      <c r="B10" s="4"/>
      <c r="C10" s="4"/>
      <c r="D10" s="4"/>
      <c r="E10" s="4"/>
      <c r="F10" s="4"/>
      <c r="G10" s="4"/>
      <c r="H10" s="7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62"/>
      <c r="V10" s="162"/>
      <c r="W10" s="162"/>
      <c r="X10" s="163"/>
    </row>
    <row r="11" spans="1:27" ht="21" customHeight="1" thickBot="1">
      <c r="A11" s="219">
        <f>DATE($D$7,7,1)</f>
        <v>45108</v>
      </c>
      <c r="B11" s="219"/>
      <c r="C11" s="219"/>
      <c r="D11" s="220"/>
      <c r="E11" s="220"/>
      <c r="F11" s="220"/>
      <c r="G11" s="220"/>
      <c r="H11" s="220"/>
      <c r="I11" s="219">
        <f>DATE($D$7,8,1)</f>
        <v>45139</v>
      </c>
      <c r="J11" s="219"/>
      <c r="K11" s="219"/>
      <c r="L11" s="220"/>
      <c r="M11" s="220"/>
      <c r="N11" s="220"/>
      <c r="O11" s="220"/>
      <c r="P11" s="220"/>
      <c r="Q11" s="300">
        <f>DATE($D$7,9,1)</f>
        <v>45170</v>
      </c>
      <c r="R11" s="219"/>
      <c r="S11" s="219"/>
      <c r="T11" s="220"/>
      <c r="U11" s="220"/>
      <c r="V11" s="220"/>
      <c r="W11" s="220"/>
      <c r="X11" s="220"/>
    </row>
    <row r="12" spans="1:27" ht="31.5" customHeight="1" thickBot="1">
      <c r="A12" s="2" t="s">
        <v>3</v>
      </c>
      <c r="B12" s="2" t="s">
        <v>10</v>
      </c>
      <c r="C12" s="239" t="s">
        <v>27</v>
      </c>
      <c r="D12" s="240"/>
      <c r="E12" s="3" t="s">
        <v>6</v>
      </c>
      <c r="F12" s="3" t="s">
        <v>5</v>
      </c>
      <c r="G12" s="3" t="s">
        <v>29</v>
      </c>
      <c r="H12" s="78" t="s">
        <v>4</v>
      </c>
      <c r="I12" s="2" t="s">
        <v>3</v>
      </c>
      <c r="J12" s="2" t="s">
        <v>10</v>
      </c>
      <c r="K12" s="239" t="s">
        <v>28</v>
      </c>
      <c r="L12" s="240"/>
      <c r="M12" s="3" t="s">
        <v>6</v>
      </c>
      <c r="N12" s="3" t="s">
        <v>5</v>
      </c>
      <c r="O12" s="3" t="s">
        <v>29</v>
      </c>
      <c r="P12" s="2" t="s">
        <v>4</v>
      </c>
      <c r="Q12" s="172" t="s">
        <v>3</v>
      </c>
      <c r="R12" s="2" t="s">
        <v>10</v>
      </c>
      <c r="S12" s="239" t="s">
        <v>28</v>
      </c>
      <c r="T12" s="240"/>
      <c r="U12" s="3" t="s">
        <v>6</v>
      </c>
      <c r="V12" s="3" t="s">
        <v>5</v>
      </c>
      <c r="W12" s="3" t="s">
        <v>29</v>
      </c>
      <c r="X12" s="2" t="s">
        <v>4</v>
      </c>
    </row>
    <row r="13" spans="1:27">
      <c r="A13" s="59">
        <f>A11</f>
        <v>45108</v>
      </c>
      <c r="B13" s="33">
        <f>A13</f>
        <v>45108</v>
      </c>
      <c r="C13" s="149"/>
      <c r="D13" s="149"/>
      <c r="E13" s="66" t="str">
        <f>IF(ISBLANK(C13),"",ROUNDDOWN((D13-C13)*24*60/45,0))</f>
        <v/>
      </c>
      <c r="F13" s="150"/>
      <c r="G13" s="153"/>
      <c r="H13" s="159" t="str">
        <f>IF(G13="","",VLOOKUP(G13,$Z$15:$AA$32,2,0))</f>
        <v/>
      </c>
      <c r="I13" s="173">
        <f>I11</f>
        <v>45139</v>
      </c>
      <c r="J13" s="174">
        <f>I13</f>
        <v>45139</v>
      </c>
      <c r="K13" s="176"/>
      <c r="L13" s="176"/>
      <c r="M13" s="181" t="str">
        <f>IF(ISBLANK(K13),"",ROUNDDOWN((L13-K13)*24*60/45,0))</f>
        <v/>
      </c>
      <c r="N13" s="178"/>
      <c r="O13" s="179"/>
      <c r="P13" s="182" t="str">
        <f>IF(O13="","",VLOOKUP(O13,$Z$15:$AA$32,2,0))</f>
        <v/>
      </c>
      <c r="Q13" s="208">
        <f>Q11</f>
        <v>45170</v>
      </c>
      <c r="R13" s="209">
        <f>Q13</f>
        <v>45170</v>
      </c>
      <c r="S13" s="210"/>
      <c r="T13" s="210"/>
      <c r="U13" s="211" t="str">
        <f>IF(ISBLANK(S13),"",ROUNDDOWN((T13-S13)*24*60/45,0))</f>
        <v/>
      </c>
      <c r="V13" s="212"/>
      <c r="W13" s="213"/>
      <c r="X13" s="214" t="str">
        <f>IF(W13="","",VLOOKUP(W13,$Z$15:$AA$32,2,0))</f>
        <v/>
      </c>
    </row>
    <row r="14" spans="1:27">
      <c r="A14" s="59">
        <f>IF(A13="","",IF(MONTH(A13+1)=MONTH($A$13),A13+1,""))</f>
        <v>45109</v>
      </c>
      <c r="B14" s="33">
        <f t="shared" ref="B14:B43" si="0">A14</f>
        <v>45109</v>
      </c>
      <c r="C14" s="149"/>
      <c r="D14" s="149"/>
      <c r="E14" s="66" t="str">
        <f t="shared" ref="E14:E43" si="1">IF(ISBLANK(C14),"",ROUNDDOWN((D14-C14)*24*60/45,0))</f>
        <v/>
      </c>
      <c r="F14" s="150"/>
      <c r="G14" s="153"/>
      <c r="H14" s="159" t="str">
        <f>IF(G14="","",VLOOKUP(G14,$Z$15:$AA$32,2,0))</f>
        <v/>
      </c>
      <c r="I14" s="173">
        <f t="shared" ref="I14:I43" si="2">IF(I13="","",IF(MONTH(I13+1)=MONTH($I$13),I13+1,""))</f>
        <v>45140</v>
      </c>
      <c r="J14" s="174">
        <f t="shared" ref="J14:J43" si="3">I14</f>
        <v>45140</v>
      </c>
      <c r="K14" s="176"/>
      <c r="L14" s="176"/>
      <c r="M14" s="181" t="str">
        <f>IF(ISBLANK(K14),"",ROUNDDOWN((L14-K14)*24*60/45,0))</f>
        <v/>
      </c>
      <c r="N14" s="178"/>
      <c r="O14" s="179"/>
      <c r="P14" s="182" t="str">
        <f>IF(O14="","",VLOOKUP(O14,$Z$15:$AA$32,2,0))</f>
        <v/>
      </c>
      <c r="Q14" s="173">
        <f>IF(Q13="","",IF(MONTH(Q13+1)=MONTH($Q$13),Q13+1,""))</f>
        <v>45171</v>
      </c>
      <c r="R14" s="174">
        <f>Q14</f>
        <v>45171</v>
      </c>
      <c r="S14" s="176"/>
      <c r="T14" s="176"/>
      <c r="U14" s="181" t="str">
        <f t="shared" ref="U14:U43" si="4">IF(ISBLANK(S14),"",ROUNDDOWN((T14-S14)*24*60/45,0))</f>
        <v/>
      </c>
      <c r="V14" s="178"/>
      <c r="W14" s="179"/>
      <c r="X14" s="182" t="str">
        <f t="shared" ref="X14:X43" si="5">IF(W14="","",VLOOKUP(W14,$Z$15:$AA$32,2,0))</f>
        <v/>
      </c>
    </row>
    <row r="15" spans="1:27">
      <c r="A15" s="59">
        <f t="shared" ref="A15:A43" si="6">IF(A14="","",IF(MONTH(A14+1)=MONTH($A$13),A14+1,""))</f>
        <v>45110</v>
      </c>
      <c r="B15" s="33">
        <f t="shared" si="0"/>
        <v>45110</v>
      </c>
      <c r="C15" s="149"/>
      <c r="D15" s="149"/>
      <c r="E15" s="66" t="str">
        <f t="shared" si="1"/>
        <v/>
      </c>
      <c r="F15" s="150"/>
      <c r="G15" s="153"/>
      <c r="H15" s="159" t="str">
        <f t="shared" ref="H15:H43" si="7">IF(G15="","",VLOOKUP(G15,$Z$15:$AA$32,2,0))</f>
        <v/>
      </c>
      <c r="I15" s="173">
        <f t="shared" si="2"/>
        <v>45141</v>
      </c>
      <c r="J15" s="174">
        <f t="shared" si="3"/>
        <v>45141</v>
      </c>
      <c r="K15" s="176"/>
      <c r="L15" s="176"/>
      <c r="M15" s="181" t="str">
        <f t="shared" ref="M15:M43" si="8">IF(ISBLANK(K15),"",ROUNDDOWN((L15-K15)*24*60/45,0))</f>
        <v/>
      </c>
      <c r="N15" s="178"/>
      <c r="O15" s="179"/>
      <c r="P15" s="182" t="str">
        <f t="shared" ref="P15:P43" si="9">IF(O15="","",VLOOKUP(O15,$Z$15:$AA$32,2,0))</f>
        <v/>
      </c>
      <c r="Q15" s="59">
        <f t="shared" ref="Q15:Q43" si="10">IF(Q14="","",IF(MONTH(Q14+1)=MONTH($Q$13),Q14+1,""))</f>
        <v>45172</v>
      </c>
      <c r="R15" s="33">
        <f t="shared" ref="R15:R43" si="11">Q15</f>
        <v>45172</v>
      </c>
      <c r="S15" s="149"/>
      <c r="T15" s="149"/>
      <c r="U15" s="66" t="str">
        <f t="shared" si="4"/>
        <v/>
      </c>
      <c r="V15" s="150"/>
      <c r="W15" s="153"/>
      <c r="X15" s="79" t="str">
        <f t="shared" si="5"/>
        <v/>
      </c>
      <c r="Z15" s="69">
        <f>'1-Quartal'!Z15</f>
        <v>1</v>
      </c>
      <c r="AA15" s="71" t="str">
        <f>'1-Quartal'!AA15</f>
        <v>Kersch.-Schule</v>
      </c>
    </row>
    <row r="16" spans="1:27">
      <c r="A16" s="59">
        <f t="shared" si="6"/>
        <v>45111</v>
      </c>
      <c r="B16" s="33">
        <f t="shared" si="0"/>
        <v>45111</v>
      </c>
      <c r="C16" s="149"/>
      <c r="D16" s="149"/>
      <c r="E16" s="66" t="str">
        <f t="shared" si="1"/>
        <v/>
      </c>
      <c r="F16" s="150"/>
      <c r="G16" s="153"/>
      <c r="H16" s="159" t="str">
        <f t="shared" si="7"/>
        <v/>
      </c>
      <c r="I16" s="173">
        <f t="shared" si="2"/>
        <v>45142</v>
      </c>
      <c r="J16" s="174">
        <f t="shared" si="3"/>
        <v>45142</v>
      </c>
      <c r="K16" s="176"/>
      <c r="L16" s="176"/>
      <c r="M16" s="181" t="str">
        <f t="shared" si="8"/>
        <v/>
      </c>
      <c r="N16" s="178"/>
      <c r="O16" s="179"/>
      <c r="P16" s="182" t="str">
        <f t="shared" si="9"/>
        <v/>
      </c>
      <c r="Q16" s="173">
        <f t="shared" si="10"/>
        <v>45173</v>
      </c>
      <c r="R16" s="174">
        <f t="shared" si="11"/>
        <v>45173</v>
      </c>
      <c r="S16" s="176"/>
      <c r="T16" s="176"/>
      <c r="U16" s="181" t="str">
        <f t="shared" si="4"/>
        <v/>
      </c>
      <c r="V16" s="178"/>
      <c r="W16" s="179"/>
      <c r="X16" s="182" t="str">
        <f>IF(W16="","",VLOOKUP(W16,$Z$15:$AA$32,2,0))</f>
        <v/>
      </c>
      <c r="Z16" s="69">
        <f>'1-Quartal'!Z16</f>
        <v>2</v>
      </c>
      <c r="AA16" s="72" t="str">
        <f>'1-Quartal'!AA16</f>
        <v>Jahnplatz</v>
      </c>
    </row>
    <row r="17" spans="1:29">
      <c r="A17" s="59">
        <f t="shared" si="6"/>
        <v>45112</v>
      </c>
      <c r="B17" s="33">
        <f t="shared" si="0"/>
        <v>45112</v>
      </c>
      <c r="C17" s="149"/>
      <c r="D17" s="149"/>
      <c r="E17" s="66" t="str">
        <f t="shared" si="1"/>
        <v/>
      </c>
      <c r="F17" s="150"/>
      <c r="G17" s="153"/>
      <c r="H17" s="159" t="str">
        <f t="shared" si="7"/>
        <v/>
      </c>
      <c r="I17" s="173">
        <f t="shared" si="2"/>
        <v>45143</v>
      </c>
      <c r="J17" s="174">
        <f t="shared" si="3"/>
        <v>45143</v>
      </c>
      <c r="K17" s="176"/>
      <c r="L17" s="176"/>
      <c r="M17" s="181" t="str">
        <f t="shared" si="8"/>
        <v/>
      </c>
      <c r="N17" s="178"/>
      <c r="O17" s="179"/>
      <c r="P17" s="182" t="str">
        <f t="shared" si="9"/>
        <v/>
      </c>
      <c r="Q17" s="173">
        <f t="shared" si="10"/>
        <v>45174</v>
      </c>
      <c r="R17" s="174">
        <f t="shared" si="11"/>
        <v>45174</v>
      </c>
      <c r="S17" s="176"/>
      <c r="T17" s="176"/>
      <c r="U17" s="181" t="str">
        <f t="shared" si="4"/>
        <v/>
      </c>
      <c r="V17" s="178"/>
      <c r="W17" s="179"/>
      <c r="X17" s="182" t="str">
        <f t="shared" si="5"/>
        <v/>
      </c>
      <c r="Z17" s="69">
        <f>'1-Quartal'!Z17</f>
        <v>3</v>
      </c>
      <c r="AA17" s="72" t="str">
        <f>'1-Quartal'!AA17</f>
        <v>Celtis</v>
      </c>
    </row>
    <row r="18" spans="1:29">
      <c r="A18" s="59">
        <f t="shared" si="6"/>
        <v>45113</v>
      </c>
      <c r="B18" s="33">
        <f t="shared" si="0"/>
        <v>45113</v>
      </c>
      <c r="C18" s="149"/>
      <c r="D18" s="149"/>
      <c r="E18" s="66" t="str">
        <f t="shared" si="1"/>
        <v/>
      </c>
      <c r="F18" s="150"/>
      <c r="G18" s="153"/>
      <c r="H18" s="159" t="str">
        <f t="shared" si="7"/>
        <v/>
      </c>
      <c r="I18" s="59">
        <f t="shared" si="2"/>
        <v>45144</v>
      </c>
      <c r="J18" s="33">
        <f t="shared" si="3"/>
        <v>45144</v>
      </c>
      <c r="K18" s="149"/>
      <c r="L18" s="149"/>
      <c r="M18" s="66" t="str">
        <f t="shared" si="8"/>
        <v/>
      </c>
      <c r="N18" s="150"/>
      <c r="O18" s="153"/>
      <c r="P18" s="79" t="str">
        <f t="shared" si="9"/>
        <v/>
      </c>
      <c r="Q18" s="173">
        <f t="shared" si="10"/>
        <v>45175</v>
      </c>
      <c r="R18" s="174">
        <f t="shared" si="11"/>
        <v>45175</v>
      </c>
      <c r="S18" s="176"/>
      <c r="T18" s="176"/>
      <c r="U18" s="181" t="str">
        <f t="shared" si="4"/>
        <v/>
      </c>
      <c r="V18" s="178"/>
      <c r="W18" s="179"/>
      <c r="X18" s="182" t="str">
        <f t="shared" si="5"/>
        <v/>
      </c>
      <c r="Z18" s="69">
        <f>'1-Quartal'!Z18</f>
        <v>4</v>
      </c>
      <c r="AA18" s="72" t="str">
        <f>'1-Quartal'!AA18</f>
        <v>Auenschule</v>
      </c>
    </row>
    <row r="19" spans="1:29">
      <c r="A19" s="59">
        <f t="shared" si="6"/>
        <v>45114</v>
      </c>
      <c r="B19" s="33">
        <f t="shared" si="0"/>
        <v>45114</v>
      </c>
      <c r="C19" s="149"/>
      <c r="D19" s="149"/>
      <c r="E19" s="66" t="str">
        <f t="shared" si="1"/>
        <v/>
      </c>
      <c r="F19" s="150"/>
      <c r="G19" s="153"/>
      <c r="H19" s="159" t="str">
        <f t="shared" si="7"/>
        <v/>
      </c>
      <c r="I19" s="173">
        <f t="shared" si="2"/>
        <v>45145</v>
      </c>
      <c r="J19" s="174">
        <f t="shared" si="3"/>
        <v>45145</v>
      </c>
      <c r="K19" s="176"/>
      <c r="L19" s="176"/>
      <c r="M19" s="181" t="str">
        <f t="shared" si="8"/>
        <v/>
      </c>
      <c r="N19" s="178"/>
      <c r="O19" s="179"/>
      <c r="P19" s="182" t="str">
        <f t="shared" si="9"/>
        <v/>
      </c>
      <c r="Q19" s="173">
        <f t="shared" si="10"/>
        <v>45176</v>
      </c>
      <c r="R19" s="174">
        <f t="shared" si="11"/>
        <v>45176</v>
      </c>
      <c r="S19" s="176"/>
      <c r="T19" s="176"/>
      <c r="U19" s="181" t="str">
        <f t="shared" si="4"/>
        <v/>
      </c>
      <c r="V19" s="178"/>
      <c r="W19" s="179"/>
      <c r="X19" s="182" t="str">
        <f t="shared" si="5"/>
        <v/>
      </c>
      <c r="Z19" s="69">
        <f>'1-Quartal'!Z19</f>
        <v>5</v>
      </c>
      <c r="AA19" s="72" t="str">
        <f>'1-Quartal'!AA19</f>
        <v>Stadion</v>
      </c>
    </row>
    <row r="20" spans="1:29">
      <c r="A20" s="59">
        <f t="shared" si="6"/>
        <v>45115</v>
      </c>
      <c r="B20" s="33">
        <f t="shared" si="0"/>
        <v>45115</v>
      </c>
      <c r="C20" s="149"/>
      <c r="D20" s="149"/>
      <c r="E20" s="66" t="str">
        <f t="shared" si="1"/>
        <v/>
      </c>
      <c r="F20" s="150"/>
      <c r="G20" s="153"/>
      <c r="H20" s="159" t="str">
        <f t="shared" si="7"/>
        <v/>
      </c>
      <c r="I20" s="173">
        <f t="shared" si="2"/>
        <v>45146</v>
      </c>
      <c r="J20" s="174">
        <f t="shared" si="3"/>
        <v>45146</v>
      </c>
      <c r="K20" s="176"/>
      <c r="L20" s="176"/>
      <c r="M20" s="181" t="str">
        <f t="shared" si="8"/>
        <v/>
      </c>
      <c r="N20" s="178"/>
      <c r="O20" s="179"/>
      <c r="P20" s="182" t="str">
        <f t="shared" si="9"/>
        <v/>
      </c>
      <c r="Q20" s="173">
        <f t="shared" si="10"/>
        <v>45177</v>
      </c>
      <c r="R20" s="174">
        <f t="shared" si="11"/>
        <v>45177</v>
      </c>
      <c r="S20" s="176"/>
      <c r="T20" s="176"/>
      <c r="U20" s="181" t="str">
        <f t="shared" si="4"/>
        <v/>
      </c>
      <c r="V20" s="178"/>
      <c r="W20" s="179"/>
      <c r="X20" s="182" t="str">
        <f t="shared" si="5"/>
        <v/>
      </c>
      <c r="Z20" s="69">
        <f>'1-Quartal'!Z20</f>
        <v>6</v>
      </c>
      <c r="AA20" s="72" t="str">
        <f>'1-Quartal'!AA20</f>
        <v>G.W.-Halle</v>
      </c>
    </row>
    <row r="21" spans="1:29">
      <c r="A21" s="59">
        <f t="shared" si="6"/>
        <v>45116</v>
      </c>
      <c r="B21" s="33">
        <f t="shared" si="0"/>
        <v>45116</v>
      </c>
      <c r="C21" s="149"/>
      <c r="D21" s="149"/>
      <c r="E21" s="66" t="str">
        <f t="shared" si="1"/>
        <v/>
      </c>
      <c r="F21" s="150"/>
      <c r="G21" s="153"/>
      <c r="H21" s="159" t="str">
        <f t="shared" si="7"/>
        <v/>
      </c>
      <c r="I21" s="173">
        <f t="shared" si="2"/>
        <v>45147</v>
      </c>
      <c r="J21" s="174">
        <f t="shared" si="3"/>
        <v>45147</v>
      </c>
      <c r="K21" s="176"/>
      <c r="L21" s="176"/>
      <c r="M21" s="181" t="str">
        <f t="shared" si="8"/>
        <v/>
      </c>
      <c r="N21" s="178"/>
      <c r="O21" s="179"/>
      <c r="P21" s="182" t="str">
        <f t="shared" si="9"/>
        <v/>
      </c>
      <c r="Q21" s="173">
        <f t="shared" si="10"/>
        <v>45178</v>
      </c>
      <c r="R21" s="174">
        <f t="shared" si="11"/>
        <v>45178</v>
      </c>
      <c r="S21" s="176"/>
      <c r="T21" s="176"/>
      <c r="U21" s="181" t="str">
        <f t="shared" si="4"/>
        <v/>
      </c>
      <c r="V21" s="178"/>
      <c r="W21" s="179"/>
      <c r="X21" s="182" t="str">
        <f t="shared" si="5"/>
        <v/>
      </c>
      <c r="Z21" s="69">
        <f>'1-Quartal'!Z21</f>
        <v>7</v>
      </c>
      <c r="AA21" s="72" t="str">
        <f>'1-Quartal'!AA21</f>
        <v>AVH.-Halle</v>
      </c>
    </row>
    <row r="22" spans="1:29">
      <c r="A22" s="59">
        <f t="shared" si="6"/>
        <v>45117</v>
      </c>
      <c r="B22" s="33">
        <f t="shared" si="0"/>
        <v>45117</v>
      </c>
      <c r="C22" s="149"/>
      <c r="D22" s="149"/>
      <c r="E22" s="66" t="str">
        <f t="shared" si="1"/>
        <v/>
      </c>
      <c r="F22" s="150"/>
      <c r="G22" s="153"/>
      <c r="H22" s="159" t="str">
        <f t="shared" si="7"/>
        <v/>
      </c>
      <c r="I22" s="173">
        <f t="shared" si="2"/>
        <v>45148</v>
      </c>
      <c r="J22" s="174">
        <f t="shared" si="3"/>
        <v>45148</v>
      </c>
      <c r="K22" s="176"/>
      <c r="L22" s="176"/>
      <c r="M22" s="181" t="str">
        <f t="shared" si="8"/>
        <v/>
      </c>
      <c r="N22" s="178"/>
      <c r="O22" s="179"/>
      <c r="P22" s="182" t="str">
        <f t="shared" si="9"/>
        <v/>
      </c>
      <c r="Q22" s="59">
        <f t="shared" si="10"/>
        <v>45179</v>
      </c>
      <c r="R22" s="33">
        <f t="shared" si="11"/>
        <v>45179</v>
      </c>
      <c r="S22" s="149"/>
      <c r="T22" s="149"/>
      <c r="U22" s="66" t="str">
        <f t="shared" si="4"/>
        <v/>
      </c>
      <c r="V22" s="150"/>
      <c r="W22" s="153"/>
      <c r="X22" s="79" t="str">
        <f t="shared" si="5"/>
        <v/>
      </c>
      <c r="Z22" s="69">
        <f>'1-Quartal'!Z22</f>
        <v>8</v>
      </c>
      <c r="AA22" s="72" t="str">
        <f>'1-Quartal'!AA22</f>
        <v>Rathenau</v>
      </c>
    </row>
    <row r="23" spans="1:29">
      <c r="A23" s="59">
        <f t="shared" si="6"/>
        <v>45118</v>
      </c>
      <c r="B23" s="33">
        <f t="shared" si="0"/>
        <v>45118</v>
      </c>
      <c r="C23" s="149"/>
      <c r="D23" s="149"/>
      <c r="E23" s="66" t="str">
        <f t="shared" si="1"/>
        <v/>
      </c>
      <c r="F23" s="150"/>
      <c r="G23" s="153"/>
      <c r="H23" s="159" t="str">
        <f t="shared" si="7"/>
        <v/>
      </c>
      <c r="I23" s="173">
        <f t="shared" si="2"/>
        <v>45149</v>
      </c>
      <c r="J23" s="174">
        <f t="shared" si="3"/>
        <v>45149</v>
      </c>
      <c r="K23" s="176"/>
      <c r="L23" s="176"/>
      <c r="M23" s="181" t="str">
        <f t="shared" si="8"/>
        <v/>
      </c>
      <c r="N23" s="178"/>
      <c r="O23" s="179"/>
      <c r="P23" s="182" t="str">
        <f t="shared" si="9"/>
        <v/>
      </c>
      <c r="Q23" s="173">
        <f t="shared" si="10"/>
        <v>45180</v>
      </c>
      <c r="R23" s="174">
        <f t="shared" si="11"/>
        <v>45180</v>
      </c>
      <c r="S23" s="176"/>
      <c r="T23" s="176"/>
      <c r="U23" s="181" t="str">
        <f t="shared" si="4"/>
        <v/>
      </c>
      <c r="V23" s="178"/>
      <c r="W23" s="179"/>
      <c r="X23" s="182" t="str">
        <f t="shared" si="5"/>
        <v/>
      </c>
      <c r="Z23" s="69">
        <f>'1-Quartal'!Z23</f>
        <v>9</v>
      </c>
      <c r="AA23" s="72" t="str">
        <f>'1-Quartal'!AA23</f>
        <v>Landkreishalle</v>
      </c>
    </row>
    <row r="24" spans="1:29">
      <c r="A24" s="59">
        <f t="shared" si="6"/>
        <v>45119</v>
      </c>
      <c r="B24" s="33">
        <f t="shared" si="0"/>
        <v>45119</v>
      </c>
      <c r="C24" s="149"/>
      <c r="D24" s="149"/>
      <c r="E24" s="66" t="str">
        <f t="shared" si="1"/>
        <v/>
      </c>
      <c r="F24" s="150"/>
      <c r="G24" s="153"/>
      <c r="H24" s="159" t="str">
        <f t="shared" si="7"/>
        <v/>
      </c>
      <c r="I24" s="173">
        <f t="shared" si="2"/>
        <v>45150</v>
      </c>
      <c r="J24" s="174">
        <f t="shared" si="3"/>
        <v>45150</v>
      </c>
      <c r="K24" s="176"/>
      <c r="L24" s="176"/>
      <c r="M24" s="181" t="str">
        <f t="shared" si="8"/>
        <v/>
      </c>
      <c r="N24" s="178"/>
      <c r="O24" s="179"/>
      <c r="P24" s="182" t="str">
        <f t="shared" si="9"/>
        <v/>
      </c>
      <c r="Q24" s="59">
        <f t="shared" si="10"/>
        <v>45181</v>
      </c>
      <c r="R24" s="33">
        <f t="shared" si="11"/>
        <v>45181</v>
      </c>
      <c r="S24" s="149"/>
      <c r="T24" s="149"/>
      <c r="U24" s="61" t="str">
        <f t="shared" si="4"/>
        <v/>
      </c>
      <c r="V24" s="150"/>
      <c r="W24" s="153"/>
      <c r="X24" s="64" t="str">
        <f t="shared" si="5"/>
        <v/>
      </c>
      <c r="Z24" s="68">
        <f>'1-Quartal'!Z24</f>
        <v>10</v>
      </c>
      <c r="AA24" s="72" t="str">
        <f>'1-Quartal'!AA24</f>
        <v>Friedenschule</v>
      </c>
    </row>
    <row r="25" spans="1:29">
      <c r="A25" s="59">
        <f t="shared" si="6"/>
        <v>45120</v>
      </c>
      <c r="B25" s="33">
        <f t="shared" si="0"/>
        <v>45120</v>
      </c>
      <c r="C25" s="149"/>
      <c r="D25" s="149"/>
      <c r="E25" s="66" t="str">
        <f t="shared" si="1"/>
        <v/>
      </c>
      <c r="F25" s="150"/>
      <c r="G25" s="153"/>
      <c r="H25" s="159" t="str">
        <f t="shared" si="7"/>
        <v/>
      </c>
      <c r="I25" s="59">
        <f t="shared" si="2"/>
        <v>45151</v>
      </c>
      <c r="J25" s="33">
        <f t="shared" si="3"/>
        <v>45151</v>
      </c>
      <c r="K25" s="149"/>
      <c r="L25" s="149"/>
      <c r="M25" s="66" t="str">
        <f t="shared" si="8"/>
        <v/>
      </c>
      <c r="N25" s="150"/>
      <c r="O25" s="153"/>
      <c r="P25" s="79" t="str">
        <f t="shared" si="9"/>
        <v/>
      </c>
      <c r="Q25" s="59">
        <f t="shared" si="10"/>
        <v>45182</v>
      </c>
      <c r="R25" s="33">
        <f t="shared" si="11"/>
        <v>45182</v>
      </c>
      <c r="S25" s="149"/>
      <c r="T25" s="149"/>
      <c r="U25" s="61" t="str">
        <f t="shared" si="4"/>
        <v/>
      </c>
      <c r="V25" s="150"/>
      <c r="W25" s="153"/>
      <c r="X25" s="64" t="str">
        <f t="shared" si="5"/>
        <v/>
      </c>
      <c r="Z25" s="68">
        <f>'1-Quartal'!Z25</f>
        <v>11</v>
      </c>
      <c r="AA25" s="72" t="str">
        <f>'1-Quartal'!AA25</f>
        <v>Fr.-Fischer-Schule</v>
      </c>
    </row>
    <row r="26" spans="1:29">
      <c r="A26" s="59">
        <f t="shared" si="6"/>
        <v>45121</v>
      </c>
      <c r="B26" s="33">
        <f t="shared" si="0"/>
        <v>45121</v>
      </c>
      <c r="C26" s="149"/>
      <c r="D26" s="149"/>
      <c r="E26" s="66" t="str">
        <f t="shared" si="1"/>
        <v/>
      </c>
      <c r="F26" s="150"/>
      <c r="G26" s="153"/>
      <c r="H26" s="159" t="str">
        <f t="shared" si="7"/>
        <v/>
      </c>
      <c r="I26" s="173">
        <f t="shared" si="2"/>
        <v>45152</v>
      </c>
      <c r="J26" s="174">
        <f t="shared" si="3"/>
        <v>45152</v>
      </c>
      <c r="K26" s="176"/>
      <c r="L26" s="176"/>
      <c r="M26" s="181" t="str">
        <f t="shared" si="8"/>
        <v/>
      </c>
      <c r="N26" s="178"/>
      <c r="O26" s="179"/>
      <c r="P26" s="182" t="str">
        <f t="shared" si="9"/>
        <v/>
      </c>
      <c r="Q26" s="59">
        <f t="shared" si="10"/>
        <v>45183</v>
      </c>
      <c r="R26" s="33">
        <f t="shared" si="11"/>
        <v>45183</v>
      </c>
      <c r="S26" s="149"/>
      <c r="T26" s="149"/>
      <c r="U26" s="61" t="str">
        <f t="shared" si="4"/>
        <v/>
      </c>
      <c r="V26" s="150"/>
      <c r="W26" s="153"/>
      <c r="X26" s="64" t="str">
        <f t="shared" si="5"/>
        <v/>
      </c>
      <c r="Z26" s="68">
        <f>'1-Quartal'!Z26</f>
        <v>12</v>
      </c>
      <c r="AA26" s="72" t="str">
        <f>'1-Quartal'!AA26</f>
        <v>Tennis-Halle</v>
      </c>
    </row>
    <row r="27" spans="1:29">
      <c r="A27" s="59">
        <f t="shared" si="6"/>
        <v>45122</v>
      </c>
      <c r="B27" s="33">
        <f t="shared" si="0"/>
        <v>45122</v>
      </c>
      <c r="C27" s="149"/>
      <c r="D27" s="149"/>
      <c r="E27" s="66" t="str">
        <f t="shared" si="1"/>
        <v/>
      </c>
      <c r="F27" s="150"/>
      <c r="G27" s="153"/>
      <c r="H27" s="159" t="str">
        <f t="shared" si="7"/>
        <v/>
      </c>
      <c r="I27" s="183">
        <f t="shared" si="2"/>
        <v>45153</v>
      </c>
      <c r="J27" s="184">
        <f t="shared" si="3"/>
        <v>45153</v>
      </c>
      <c r="K27" s="186"/>
      <c r="L27" s="186"/>
      <c r="M27" s="203" t="str">
        <f t="shared" si="8"/>
        <v/>
      </c>
      <c r="N27" s="188"/>
      <c r="O27" s="189"/>
      <c r="P27" s="204" t="str">
        <f t="shared" si="9"/>
        <v/>
      </c>
      <c r="Q27" s="59">
        <f t="shared" si="10"/>
        <v>45184</v>
      </c>
      <c r="R27" s="33">
        <f t="shared" si="11"/>
        <v>45184</v>
      </c>
      <c r="S27" s="149"/>
      <c r="T27" s="149"/>
      <c r="U27" s="61" t="str">
        <f t="shared" si="4"/>
        <v/>
      </c>
      <c r="V27" s="150"/>
      <c r="W27" s="153"/>
      <c r="X27" s="64" t="str">
        <f t="shared" si="5"/>
        <v/>
      </c>
      <c r="Z27" s="157">
        <v>13</v>
      </c>
      <c r="AA27" s="72" t="s">
        <v>52</v>
      </c>
    </row>
    <row r="28" spans="1:29">
      <c r="A28" s="59">
        <f t="shared" si="6"/>
        <v>45123</v>
      </c>
      <c r="B28" s="33">
        <f t="shared" si="0"/>
        <v>45123</v>
      </c>
      <c r="C28" s="149"/>
      <c r="D28" s="149"/>
      <c r="E28" s="66" t="str">
        <f t="shared" si="1"/>
        <v/>
      </c>
      <c r="F28" s="150"/>
      <c r="G28" s="153"/>
      <c r="H28" s="159" t="str">
        <f t="shared" si="7"/>
        <v/>
      </c>
      <c r="I28" s="173">
        <f t="shared" si="2"/>
        <v>45154</v>
      </c>
      <c r="J28" s="174">
        <f t="shared" si="3"/>
        <v>45154</v>
      </c>
      <c r="K28" s="176"/>
      <c r="L28" s="176"/>
      <c r="M28" s="181" t="str">
        <f t="shared" si="8"/>
        <v/>
      </c>
      <c r="N28" s="178"/>
      <c r="O28" s="179"/>
      <c r="P28" s="182" t="str">
        <f t="shared" si="9"/>
        <v/>
      </c>
      <c r="Q28" s="59">
        <f t="shared" si="10"/>
        <v>45185</v>
      </c>
      <c r="R28" s="33">
        <f t="shared" si="11"/>
        <v>45185</v>
      </c>
      <c r="S28" s="149"/>
      <c r="T28" s="149"/>
      <c r="U28" s="61" t="str">
        <f t="shared" si="4"/>
        <v/>
      </c>
      <c r="V28" s="150"/>
      <c r="W28" s="153"/>
      <c r="X28" s="64" t="str">
        <f t="shared" si="5"/>
        <v/>
      </c>
    </row>
    <row r="29" spans="1:29">
      <c r="A29" s="59">
        <f t="shared" si="6"/>
        <v>45124</v>
      </c>
      <c r="B29" s="33">
        <f t="shared" si="0"/>
        <v>45124</v>
      </c>
      <c r="C29" s="149"/>
      <c r="D29" s="149"/>
      <c r="E29" s="66" t="str">
        <f t="shared" si="1"/>
        <v/>
      </c>
      <c r="F29" s="150"/>
      <c r="G29" s="153"/>
      <c r="H29" s="159" t="str">
        <f t="shared" si="7"/>
        <v/>
      </c>
      <c r="I29" s="173">
        <f t="shared" si="2"/>
        <v>45155</v>
      </c>
      <c r="J29" s="174">
        <f t="shared" si="3"/>
        <v>45155</v>
      </c>
      <c r="K29" s="176"/>
      <c r="L29" s="176"/>
      <c r="M29" s="181" t="str">
        <f t="shared" si="8"/>
        <v/>
      </c>
      <c r="N29" s="178"/>
      <c r="O29" s="179"/>
      <c r="P29" s="182" t="str">
        <f t="shared" si="9"/>
        <v/>
      </c>
      <c r="Q29" s="59">
        <f t="shared" si="10"/>
        <v>45186</v>
      </c>
      <c r="R29" s="33">
        <f t="shared" si="11"/>
        <v>45186</v>
      </c>
      <c r="S29" s="149"/>
      <c r="T29" s="149"/>
      <c r="U29" s="61" t="str">
        <f t="shared" si="4"/>
        <v/>
      </c>
      <c r="V29" s="150"/>
      <c r="W29" s="153"/>
      <c r="X29" s="64" t="str">
        <f t="shared" si="5"/>
        <v/>
      </c>
    </row>
    <row r="30" spans="1:29">
      <c r="A30" s="59">
        <f t="shared" si="6"/>
        <v>45125</v>
      </c>
      <c r="B30" s="33">
        <f t="shared" si="0"/>
        <v>45125</v>
      </c>
      <c r="C30" s="149"/>
      <c r="D30" s="149"/>
      <c r="E30" s="66" t="str">
        <f t="shared" si="1"/>
        <v/>
      </c>
      <c r="F30" s="150"/>
      <c r="G30" s="153"/>
      <c r="H30" s="159" t="str">
        <f t="shared" si="7"/>
        <v/>
      </c>
      <c r="I30" s="173">
        <f t="shared" si="2"/>
        <v>45156</v>
      </c>
      <c r="J30" s="174">
        <f t="shared" si="3"/>
        <v>45156</v>
      </c>
      <c r="K30" s="176"/>
      <c r="L30" s="176"/>
      <c r="M30" s="181" t="str">
        <f t="shared" si="8"/>
        <v/>
      </c>
      <c r="N30" s="178"/>
      <c r="O30" s="179"/>
      <c r="P30" s="182" t="str">
        <f t="shared" si="9"/>
        <v/>
      </c>
      <c r="Q30" s="59">
        <f t="shared" si="10"/>
        <v>45187</v>
      </c>
      <c r="R30" s="33">
        <f t="shared" si="11"/>
        <v>45187</v>
      </c>
      <c r="S30" s="149"/>
      <c r="T30" s="149"/>
      <c r="U30" s="61" t="str">
        <f t="shared" si="4"/>
        <v/>
      </c>
      <c r="V30" s="150"/>
      <c r="W30" s="153"/>
      <c r="X30" s="64" t="str">
        <f t="shared" si="5"/>
        <v/>
      </c>
    </row>
    <row r="31" spans="1:29">
      <c r="A31" s="59">
        <f t="shared" si="6"/>
        <v>45126</v>
      </c>
      <c r="B31" s="33">
        <f t="shared" si="0"/>
        <v>45126</v>
      </c>
      <c r="C31" s="149"/>
      <c r="D31" s="149"/>
      <c r="E31" s="66" t="str">
        <f t="shared" si="1"/>
        <v/>
      </c>
      <c r="F31" s="150"/>
      <c r="G31" s="153"/>
      <c r="H31" s="159" t="str">
        <f t="shared" si="7"/>
        <v/>
      </c>
      <c r="I31" s="173">
        <f t="shared" si="2"/>
        <v>45157</v>
      </c>
      <c r="J31" s="174">
        <f t="shared" si="3"/>
        <v>45157</v>
      </c>
      <c r="K31" s="176"/>
      <c r="L31" s="176"/>
      <c r="M31" s="181" t="str">
        <f t="shared" si="8"/>
        <v/>
      </c>
      <c r="N31" s="178"/>
      <c r="O31" s="179"/>
      <c r="P31" s="182" t="str">
        <f t="shared" si="9"/>
        <v/>
      </c>
      <c r="Q31" s="59">
        <f t="shared" si="10"/>
        <v>45188</v>
      </c>
      <c r="R31" s="33">
        <f t="shared" si="11"/>
        <v>45188</v>
      </c>
      <c r="S31" s="149"/>
      <c r="T31" s="149"/>
      <c r="U31" s="61" t="str">
        <f t="shared" si="4"/>
        <v/>
      </c>
      <c r="V31" s="150"/>
      <c r="W31" s="153"/>
      <c r="X31" s="64" t="str">
        <f t="shared" si="5"/>
        <v/>
      </c>
      <c r="AB31" s="158"/>
      <c r="AC31" s="158"/>
    </row>
    <row r="32" spans="1:29">
      <c r="A32" s="59">
        <f t="shared" si="6"/>
        <v>45127</v>
      </c>
      <c r="B32" s="33">
        <f t="shared" si="0"/>
        <v>45127</v>
      </c>
      <c r="C32" s="149"/>
      <c r="D32" s="149"/>
      <c r="E32" s="66" t="str">
        <f t="shared" si="1"/>
        <v/>
      </c>
      <c r="F32" s="150"/>
      <c r="G32" s="153"/>
      <c r="H32" s="159" t="str">
        <f t="shared" si="7"/>
        <v/>
      </c>
      <c r="I32" s="59">
        <f t="shared" si="2"/>
        <v>45158</v>
      </c>
      <c r="J32" s="33">
        <f t="shared" si="3"/>
        <v>45158</v>
      </c>
      <c r="K32" s="149"/>
      <c r="L32" s="149"/>
      <c r="M32" s="66" t="str">
        <f t="shared" si="8"/>
        <v/>
      </c>
      <c r="N32" s="150"/>
      <c r="O32" s="153"/>
      <c r="P32" s="79" t="str">
        <f t="shared" si="9"/>
        <v/>
      </c>
      <c r="Q32" s="59">
        <f t="shared" si="10"/>
        <v>45189</v>
      </c>
      <c r="R32" s="33">
        <f t="shared" si="11"/>
        <v>45189</v>
      </c>
      <c r="S32" s="149"/>
      <c r="T32" s="149"/>
      <c r="U32" s="61" t="str">
        <f t="shared" si="4"/>
        <v/>
      </c>
      <c r="V32" s="150"/>
      <c r="W32" s="153"/>
      <c r="X32" s="64" t="str">
        <f t="shared" si="5"/>
        <v/>
      </c>
    </row>
    <row r="33" spans="1:26">
      <c r="A33" s="59">
        <f t="shared" si="6"/>
        <v>45128</v>
      </c>
      <c r="B33" s="33">
        <f t="shared" si="0"/>
        <v>45128</v>
      </c>
      <c r="C33" s="149"/>
      <c r="D33" s="149"/>
      <c r="E33" s="66" t="str">
        <f t="shared" si="1"/>
        <v/>
      </c>
      <c r="F33" s="150"/>
      <c r="G33" s="153"/>
      <c r="H33" s="159" t="str">
        <f t="shared" si="7"/>
        <v/>
      </c>
      <c r="I33" s="173">
        <f t="shared" si="2"/>
        <v>45159</v>
      </c>
      <c r="J33" s="174">
        <f t="shared" si="3"/>
        <v>45159</v>
      </c>
      <c r="K33" s="176"/>
      <c r="L33" s="176"/>
      <c r="M33" s="181" t="str">
        <f t="shared" si="8"/>
        <v/>
      </c>
      <c r="N33" s="178"/>
      <c r="O33" s="179"/>
      <c r="P33" s="182" t="str">
        <f t="shared" si="9"/>
        <v/>
      </c>
      <c r="Q33" s="59">
        <f t="shared" si="10"/>
        <v>45190</v>
      </c>
      <c r="R33" s="33">
        <f t="shared" si="11"/>
        <v>45190</v>
      </c>
      <c r="S33" s="149"/>
      <c r="T33" s="149"/>
      <c r="U33" s="61" t="str">
        <f t="shared" si="4"/>
        <v/>
      </c>
      <c r="V33" s="150"/>
      <c r="W33" s="153"/>
      <c r="X33" s="64" t="str">
        <f t="shared" si="5"/>
        <v/>
      </c>
    </row>
    <row r="34" spans="1:26">
      <c r="A34" s="59">
        <f t="shared" si="6"/>
        <v>45129</v>
      </c>
      <c r="B34" s="33">
        <f t="shared" si="0"/>
        <v>45129</v>
      </c>
      <c r="C34" s="149"/>
      <c r="D34" s="149"/>
      <c r="E34" s="66" t="str">
        <f t="shared" si="1"/>
        <v/>
      </c>
      <c r="F34" s="150"/>
      <c r="G34" s="153"/>
      <c r="H34" s="159" t="str">
        <f t="shared" si="7"/>
        <v/>
      </c>
      <c r="I34" s="173">
        <f t="shared" si="2"/>
        <v>45160</v>
      </c>
      <c r="J34" s="174">
        <f t="shared" si="3"/>
        <v>45160</v>
      </c>
      <c r="K34" s="176"/>
      <c r="L34" s="176"/>
      <c r="M34" s="181" t="str">
        <f t="shared" si="8"/>
        <v/>
      </c>
      <c r="N34" s="178"/>
      <c r="O34" s="179"/>
      <c r="P34" s="182" t="str">
        <f t="shared" si="9"/>
        <v/>
      </c>
      <c r="Q34" s="59">
        <f t="shared" si="10"/>
        <v>45191</v>
      </c>
      <c r="R34" s="33">
        <f t="shared" si="11"/>
        <v>45191</v>
      </c>
      <c r="S34" s="149"/>
      <c r="T34" s="149"/>
      <c r="U34" s="61" t="str">
        <f t="shared" si="4"/>
        <v/>
      </c>
      <c r="V34" s="150"/>
      <c r="W34" s="153"/>
      <c r="X34" s="64" t="str">
        <f t="shared" si="5"/>
        <v/>
      </c>
    </row>
    <row r="35" spans="1:26">
      <c r="A35" s="59">
        <f t="shared" si="6"/>
        <v>45130</v>
      </c>
      <c r="B35" s="33">
        <f t="shared" si="0"/>
        <v>45130</v>
      </c>
      <c r="C35" s="149"/>
      <c r="D35" s="149"/>
      <c r="E35" s="66" t="str">
        <f t="shared" si="1"/>
        <v/>
      </c>
      <c r="F35" s="150"/>
      <c r="G35" s="153"/>
      <c r="H35" s="159" t="str">
        <f t="shared" si="7"/>
        <v/>
      </c>
      <c r="I35" s="173">
        <f t="shared" si="2"/>
        <v>45161</v>
      </c>
      <c r="J35" s="174">
        <f t="shared" si="3"/>
        <v>45161</v>
      </c>
      <c r="K35" s="176"/>
      <c r="L35" s="176"/>
      <c r="M35" s="181" t="str">
        <f t="shared" si="8"/>
        <v/>
      </c>
      <c r="N35" s="178"/>
      <c r="O35" s="179"/>
      <c r="P35" s="182" t="str">
        <f t="shared" si="9"/>
        <v/>
      </c>
      <c r="Q35" s="59">
        <f t="shared" si="10"/>
        <v>45192</v>
      </c>
      <c r="R35" s="33">
        <f t="shared" si="11"/>
        <v>45192</v>
      </c>
      <c r="S35" s="149"/>
      <c r="T35" s="149"/>
      <c r="U35" s="61" t="str">
        <f t="shared" si="4"/>
        <v/>
      </c>
      <c r="V35" s="150"/>
      <c r="W35" s="153"/>
      <c r="X35" s="64" t="str">
        <f t="shared" si="5"/>
        <v/>
      </c>
    </row>
    <row r="36" spans="1:26">
      <c r="A36" s="59">
        <f t="shared" si="6"/>
        <v>45131</v>
      </c>
      <c r="B36" s="33">
        <f t="shared" si="0"/>
        <v>45131</v>
      </c>
      <c r="C36" s="149"/>
      <c r="D36" s="149"/>
      <c r="E36" s="66" t="str">
        <f t="shared" si="1"/>
        <v/>
      </c>
      <c r="F36" s="150"/>
      <c r="G36" s="153"/>
      <c r="H36" s="159" t="str">
        <f t="shared" si="7"/>
        <v/>
      </c>
      <c r="I36" s="173">
        <f t="shared" si="2"/>
        <v>45162</v>
      </c>
      <c r="J36" s="174">
        <f t="shared" si="3"/>
        <v>45162</v>
      </c>
      <c r="K36" s="176"/>
      <c r="L36" s="176"/>
      <c r="M36" s="181" t="str">
        <f t="shared" si="8"/>
        <v/>
      </c>
      <c r="N36" s="178"/>
      <c r="O36" s="179"/>
      <c r="P36" s="182" t="str">
        <f t="shared" si="9"/>
        <v/>
      </c>
      <c r="Q36" s="59">
        <f t="shared" si="10"/>
        <v>45193</v>
      </c>
      <c r="R36" s="33">
        <f t="shared" si="11"/>
        <v>45193</v>
      </c>
      <c r="S36" s="149"/>
      <c r="T36" s="149"/>
      <c r="U36" s="61" t="str">
        <f t="shared" si="4"/>
        <v/>
      </c>
      <c r="V36" s="150"/>
      <c r="W36" s="153"/>
      <c r="X36" s="64" t="str">
        <f t="shared" si="5"/>
        <v/>
      </c>
    </row>
    <row r="37" spans="1:26">
      <c r="A37" s="59">
        <f t="shared" si="6"/>
        <v>45132</v>
      </c>
      <c r="B37" s="33">
        <f t="shared" si="0"/>
        <v>45132</v>
      </c>
      <c r="C37" s="149"/>
      <c r="D37" s="149"/>
      <c r="E37" s="66" t="str">
        <f t="shared" si="1"/>
        <v/>
      </c>
      <c r="F37" s="150"/>
      <c r="G37" s="153"/>
      <c r="H37" s="159" t="str">
        <f t="shared" si="7"/>
        <v/>
      </c>
      <c r="I37" s="173">
        <f t="shared" si="2"/>
        <v>45163</v>
      </c>
      <c r="J37" s="174">
        <f t="shared" si="3"/>
        <v>45163</v>
      </c>
      <c r="K37" s="176"/>
      <c r="L37" s="176"/>
      <c r="M37" s="181" t="str">
        <f t="shared" si="8"/>
        <v/>
      </c>
      <c r="N37" s="178"/>
      <c r="O37" s="179"/>
      <c r="P37" s="182" t="str">
        <f t="shared" si="9"/>
        <v/>
      </c>
      <c r="Q37" s="59">
        <f t="shared" si="10"/>
        <v>45194</v>
      </c>
      <c r="R37" s="33">
        <f t="shared" si="11"/>
        <v>45194</v>
      </c>
      <c r="S37" s="149"/>
      <c r="T37" s="149"/>
      <c r="U37" s="61" t="str">
        <f t="shared" si="4"/>
        <v/>
      </c>
      <c r="V37" s="150"/>
      <c r="W37" s="153"/>
      <c r="X37" s="64" t="str">
        <f t="shared" si="5"/>
        <v/>
      </c>
    </row>
    <row r="38" spans="1:26">
      <c r="A38" s="59">
        <f t="shared" si="6"/>
        <v>45133</v>
      </c>
      <c r="B38" s="33">
        <f t="shared" si="0"/>
        <v>45133</v>
      </c>
      <c r="C38" s="149"/>
      <c r="D38" s="149"/>
      <c r="E38" s="66" t="str">
        <f t="shared" si="1"/>
        <v/>
      </c>
      <c r="F38" s="150"/>
      <c r="G38" s="153"/>
      <c r="H38" s="159" t="str">
        <f t="shared" si="7"/>
        <v/>
      </c>
      <c r="I38" s="173">
        <f t="shared" si="2"/>
        <v>45164</v>
      </c>
      <c r="J38" s="174">
        <f t="shared" si="3"/>
        <v>45164</v>
      </c>
      <c r="K38" s="176"/>
      <c r="L38" s="176"/>
      <c r="M38" s="181" t="str">
        <f t="shared" si="8"/>
        <v/>
      </c>
      <c r="N38" s="178"/>
      <c r="O38" s="179"/>
      <c r="P38" s="182" t="str">
        <f t="shared" si="9"/>
        <v/>
      </c>
      <c r="Q38" s="59">
        <f t="shared" si="10"/>
        <v>45195</v>
      </c>
      <c r="R38" s="33">
        <f t="shared" si="11"/>
        <v>45195</v>
      </c>
      <c r="S38" s="149"/>
      <c r="T38" s="149"/>
      <c r="U38" s="61" t="str">
        <f t="shared" si="4"/>
        <v/>
      </c>
      <c r="V38" s="150"/>
      <c r="W38" s="153"/>
      <c r="X38" s="64" t="str">
        <f t="shared" si="5"/>
        <v/>
      </c>
    </row>
    <row r="39" spans="1:26">
      <c r="A39" s="59">
        <f t="shared" si="6"/>
        <v>45134</v>
      </c>
      <c r="B39" s="33">
        <f t="shared" si="0"/>
        <v>45134</v>
      </c>
      <c r="C39" s="149"/>
      <c r="D39" s="149"/>
      <c r="E39" s="66" t="str">
        <f t="shared" si="1"/>
        <v/>
      </c>
      <c r="F39" s="150"/>
      <c r="G39" s="153"/>
      <c r="H39" s="159" t="str">
        <f t="shared" si="7"/>
        <v/>
      </c>
      <c r="I39" s="59">
        <f t="shared" si="2"/>
        <v>45165</v>
      </c>
      <c r="J39" s="33">
        <f t="shared" si="3"/>
        <v>45165</v>
      </c>
      <c r="K39" s="149"/>
      <c r="L39" s="149"/>
      <c r="M39" s="66" t="str">
        <f t="shared" si="8"/>
        <v/>
      </c>
      <c r="N39" s="150"/>
      <c r="O39" s="153"/>
      <c r="P39" s="79" t="str">
        <f t="shared" si="9"/>
        <v/>
      </c>
      <c r="Q39" s="59">
        <f t="shared" si="10"/>
        <v>45196</v>
      </c>
      <c r="R39" s="33">
        <f t="shared" si="11"/>
        <v>45196</v>
      </c>
      <c r="S39" s="149"/>
      <c r="T39" s="149"/>
      <c r="U39" s="61" t="str">
        <f t="shared" si="4"/>
        <v/>
      </c>
      <c r="V39" s="150"/>
      <c r="W39" s="153"/>
      <c r="X39" s="64" t="str">
        <f t="shared" si="5"/>
        <v/>
      </c>
    </row>
    <row r="40" spans="1:26">
      <c r="A40" s="59">
        <f t="shared" si="6"/>
        <v>45135</v>
      </c>
      <c r="B40" s="33">
        <f t="shared" si="0"/>
        <v>45135</v>
      </c>
      <c r="C40" s="149"/>
      <c r="D40" s="149"/>
      <c r="E40" s="66" t="str">
        <f t="shared" si="1"/>
        <v/>
      </c>
      <c r="F40" s="150"/>
      <c r="G40" s="153"/>
      <c r="H40" s="159" t="str">
        <f t="shared" si="7"/>
        <v/>
      </c>
      <c r="I40" s="173">
        <f t="shared" si="2"/>
        <v>45166</v>
      </c>
      <c r="J40" s="174">
        <f t="shared" si="3"/>
        <v>45166</v>
      </c>
      <c r="K40" s="176"/>
      <c r="L40" s="176"/>
      <c r="M40" s="181" t="str">
        <f t="shared" si="8"/>
        <v/>
      </c>
      <c r="N40" s="178"/>
      <c r="O40" s="179"/>
      <c r="P40" s="182" t="str">
        <f t="shared" si="9"/>
        <v/>
      </c>
      <c r="Q40" s="59">
        <f t="shared" si="10"/>
        <v>45197</v>
      </c>
      <c r="R40" s="33">
        <f t="shared" si="11"/>
        <v>45197</v>
      </c>
      <c r="S40" s="149"/>
      <c r="T40" s="149"/>
      <c r="U40" s="61" t="str">
        <f t="shared" si="4"/>
        <v/>
      </c>
      <c r="V40" s="150"/>
      <c r="W40" s="153"/>
      <c r="X40" s="64" t="str">
        <f t="shared" si="5"/>
        <v/>
      </c>
    </row>
    <row r="41" spans="1:26">
      <c r="A41" s="59">
        <f t="shared" si="6"/>
        <v>45136</v>
      </c>
      <c r="B41" s="33">
        <f t="shared" si="0"/>
        <v>45136</v>
      </c>
      <c r="C41" s="149"/>
      <c r="D41" s="149"/>
      <c r="E41" s="66" t="str">
        <f t="shared" si="1"/>
        <v/>
      </c>
      <c r="F41" s="150"/>
      <c r="G41" s="153"/>
      <c r="H41" s="159" t="str">
        <f>IF(G41="","",VLOOKUP(G41,$Z$15:$AA$32,2,0))</f>
        <v/>
      </c>
      <c r="I41" s="173">
        <f t="shared" si="2"/>
        <v>45167</v>
      </c>
      <c r="J41" s="174">
        <f t="shared" si="3"/>
        <v>45167</v>
      </c>
      <c r="K41" s="176"/>
      <c r="L41" s="176"/>
      <c r="M41" s="181" t="str">
        <f t="shared" si="8"/>
        <v/>
      </c>
      <c r="N41" s="178"/>
      <c r="O41" s="179"/>
      <c r="P41" s="182" t="str">
        <f t="shared" si="9"/>
        <v/>
      </c>
      <c r="Q41" s="59">
        <f t="shared" si="10"/>
        <v>45198</v>
      </c>
      <c r="R41" s="33">
        <f t="shared" si="11"/>
        <v>45198</v>
      </c>
      <c r="S41" s="149"/>
      <c r="T41" s="149"/>
      <c r="U41" s="61" t="str">
        <f t="shared" si="4"/>
        <v/>
      </c>
      <c r="V41" s="150"/>
      <c r="W41" s="153"/>
      <c r="X41" s="64" t="str">
        <f t="shared" si="5"/>
        <v/>
      </c>
    </row>
    <row r="42" spans="1:26">
      <c r="A42" s="59">
        <f t="shared" si="6"/>
        <v>45137</v>
      </c>
      <c r="B42" s="33">
        <f t="shared" si="0"/>
        <v>45137</v>
      </c>
      <c r="C42" s="149"/>
      <c r="D42" s="149"/>
      <c r="E42" s="66" t="str">
        <f t="shared" si="1"/>
        <v/>
      </c>
      <c r="F42" s="150"/>
      <c r="G42" s="153"/>
      <c r="H42" s="159" t="str">
        <f t="shared" si="7"/>
        <v/>
      </c>
      <c r="I42" s="173">
        <f t="shared" si="2"/>
        <v>45168</v>
      </c>
      <c r="J42" s="174">
        <f t="shared" si="3"/>
        <v>45168</v>
      </c>
      <c r="K42" s="176"/>
      <c r="L42" s="176"/>
      <c r="M42" s="181" t="str">
        <f t="shared" si="8"/>
        <v/>
      </c>
      <c r="N42" s="178"/>
      <c r="O42" s="179"/>
      <c r="P42" s="182" t="str">
        <f t="shared" si="9"/>
        <v/>
      </c>
      <c r="Q42" s="59">
        <f t="shared" si="10"/>
        <v>45199</v>
      </c>
      <c r="R42" s="33">
        <f t="shared" si="11"/>
        <v>45199</v>
      </c>
      <c r="S42" s="149"/>
      <c r="T42" s="149"/>
      <c r="U42" s="61" t="str">
        <f t="shared" si="4"/>
        <v/>
      </c>
      <c r="V42" s="150"/>
      <c r="W42" s="153"/>
      <c r="X42" s="64" t="str">
        <f t="shared" si="5"/>
        <v/>
      </c>
    </row>
    <row r="43" spans="1:26">
      <c r="A43" s="173">
        <f t="shared" si="6"/>
        <v>45138</v>
      </c>
      <c r="B43" s="174">
        <f t="shared" si="0"/>
        <v>45138</v>
      </c>
      <c r="C43" s="176"/>
      <c r="D43" s="176"/>
      <c r="E43" s="181" t="str">
        <f t="shared" si="1"/>
        <v/>
      </c>
      <c r="F43" s="178"/>
      <c r="G43" s="179"/>
      <c r="H43" s="182" t="str">
        <f t="shared" si="7"/>
        <v/>
      </c>
      <c r="I43" s="173">
        <f t="shared" si="2"/>
        <v>45169</v>
      </c>
      <c r="J43" s="174">
        <f t="shared" si="3"/>
        <v>45169</v>
      </c>
      <c r="K43" s="176"/>
      <c r="L43" s="176"/>
      <c r="M43" s="181" t="str">
        <f t="shared" si="8"/>
        <v/>
      </c>
      <c r="N43" s="178"/>
      <c r="O43" s="179"/>
      <c r="P43" s="182" t="str">
        <f t="shared" si="9"/>
        <v/>
      </c>
      <c r="Q43" s="59" t="str">
        <f t="shared" si="10"/>
        <v/>
      </c>
      <c r="R43" s="33" t="str">
        <f t="shared" si="11"/>
        <v/>
      </c>
      <c r="S43" s="149"/>
      <c r="T43" s="149"/>
      <c r="U43" s="61" t="str">
        <f t="shared" si="4"/>
        <v/>
      </c>
      <c r="V43" s="62"/>
      <c r="W43" s="63"/>
      <c r="X43" s="64" t="str">
        <f t="shared" si="5"/>
        <v/>
      </c>
    </row>
    <row r="44" spans="1:26" ht="24.75" customHeight="1" thickBot="1">
      <c r="A44" s="236" t="s">
        <v>11</v>
      </c>
      <c r="B44" s="237"/>
      <c r="C44" s="237"/>
      <c r="D44" s="238"/>
      <c r="E44" s="67">
        <f>SUM(E13:E43)</f>
        <v>0</v>
      </c>
      <c r="F44" s="52"/>
      <c r="G44" s="56"/>
      <c r="H44" s="160"/>
      <c r="I44" s="236" t="s">
        <v>11</v>
      </c>
      <c r="J44" s="237"/>
      <c r="K44" s="237"/>
      <c r="L44" s="238"/>
      <c r="M44" s="11">
        <f>SUM(M13:M43)</f>
        <v>0</v>
      </c>
      <c r="N44" s="30"/>
      <c r="O44" s="57"/>
      <c r="P44" s="32"/>
      <c r="Q44" s="236" t="s">
        <v>11</v>
      </c>
      <c r="R44" s="237"/>
      <c r="S44" s="237"/>
      <c r="T44" s="238"/>
      <c r="U44" s="11">
        <f>SUM(U13:U43)</f>
        <v>0</v>
      </c>
      <c r="V44" s="12"/>
      <c r="W44" s="58"/>
      <c r="X44" s="13"/>
    </row>
    <row r="45" spans="1:26" ht="29.25" customHeight="1">
      <c r="A45" s="246">
        <f>J45*P45</f>
        <v>0</v>
      </c>
      <c r="B45" s="247"/>
      <c r="C45" s="247"/>
      <c r="D45" s="248"/>
      <c r="E45" s="4"/>
      <c r="F45" s="4"/>
      <c r="G45" s="4"/>
      <c r="H45" s="81" t="s">
        <v>40</v>
      </c>
      <c r="I45" s="22"/>
      <c r="J45" s="259">
        <f>E44+M44+U44</f>
        <v>0</v>
      </c>
      <c r="K45" s="259"/>
      <c r="L45" s="260"/>
      <c r="M45" s="4"/>
      <c r="N45" s="4"/>
      <c r="O45" s="4"/>
      <c r="P45" s="31">
        <f>'1-Quartal'!$P$45</f>
        <v>5.5</v>
      </c>
      <c r="Q45" s="4"/>
      <c r="R45" s="4"/>
      <c r="S45" s="4"/>
      <c r="T45" s="4"/>
      <c r="U45" s="4"/>
      <c r="V45" s="4"/>
      <c r="W45" s="4"/>
      <c r="X45" s="19"/>
    </row>
    <row r="46" spans="1:26">
      <c r="A46" s="249" t="s">
        <v>13</v>
      </c>
      <c r="B46" s="250"/>
      <c r="C46" s="251"/>
      <c r="D46" s="252"/>
      <c r="E46" s="23"/>
      <c r="F46" s="23"/>
      <c r="G46" s="23"/>
      <c r="H46" s="82" t="s">
        <v>16</v>
      </c>
      <c r="I46" s="25"/>
      <c r="J46" s="26" t="s">
        <v>14</v>
      </c>
      <c r="K46" s="26"/>
      <c r="L46" s="27"/>
      <c r="M46" s="23"/>
      <c r="N46" s="23"/>
      <c r="O46" s="23"/>
      <c r="P46" s="28" t="s">
        <v>15</v>
      </c>
      <c r="Q46" s="4"/>
      <c r="R46" s="4"/>
      <c r="S46" s="4"/>
      <c r="T46" s="4"/>
      <c r="U46" s="4"/>
      <c r="V46" s="4"/>
      <c r="W46" s="4"/>
      <c r="X46" s="19"/>
    </row>
    <row r="47" spans="1:26" ht="47.25" customHeight="1">
      <c r="A47" s="299">
        <v>45199</v>
      </c>
      <c r="B47" s="228"/>
      <c r="C47" s="164"/>
      <c r="D47" s="255" t="str">
        <f>'1-Quartal'!$D$47</f>
        <v>Max Mustermann</v>
      </c>
      <c r="E47" s="256"/>
      <c r="F47" s="256"/>
      <c r="G47" s="256"/>
      <c r="H47" s="256"/>
      <c r="I47" s="256"/>
      <c r="J47" s="256"/>
      <c r="K47" s="256"/>
      <c r="L47" s="257"/>
      <c r="M47" s="234"/>
      <c r="N47" s="228"/>
      <c r="O47" s="164"/>
      <c r="P47" s="166"/>
      <c r="Q47" s="227"/>
      <c r="R47" s="227"/>
      <c r="S47" s="227"/>
      <c r="T47" s="227"/>
      <c r="U47" s="227"/>
      <c r="V47" s="227"/>
      <c r="W47" s="227"/>
      <c r="X47" s="228"/>
    </row>
    <row r="48" spans="1:26" s="15" customFormat="1" ht="17.25" customHeight="1">
      <c r="A48" s="229" t="s">
        <v>3</v>
      </c>
      <c r="B48" s="235"/>
      <c r="C48" s="167"/>
      <c r="D48" s="231" t="s">
        <v>12</v>
      </c>
      <c r="E48" s="232"/>
      <c r="F48" s="232"/>
      <c r="G48" s="232"/>
      <c r="H48" s="232"/>
      <c r="I48" s="232"/>
      <c r="J48" s="232"/>
      <c r="K48" s="165"/>
      <c r="L48" s="167"/>
      <c r="M48" s="229" t="s">
        <v>3</v>
      </c>
      <c r="N48" s="230"/>
      <c r="O48" s="167"/>
      <c r="P48" s="231" t="s">
        <v>18</v>
      </c>
      <c r="Q48" s="232"/>
      <c r="R48" s="232"/>
      <c r="S48" s="232"/>
      <c r="T48" s="232"/>
      <c r="U48" s="232"/>
      <c r="V48" s="232"/>
      <c r="W48" s="232"/>
      <c r="X48" s="233"/>
      <c r="Z48" s="70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</sheetData>
  <sheetProtection selectLockedCells="1"/>
  <mergeCells count="30"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  <mergeCell ref="S12:T12"/>
    <mergeCell ref="A44:D44"/>
    <mergeCell ref="I44:L44"/>
    <mergeCell ref="Q44:T44"/>
    <mergeCell ref="D9:E9"/>
    <mergeCell ref="I9:T9"/>
    <mergeCell ref="C12:D12"/>
    <mergeCell ref="K12:L12"/>
    <mergeCell ref="A45:D45"/>
    <mergeCell ref="J45:L45"/>
    <mergeCell ref="A46:D46"/>
    <mergeCell ref="A47:B47"/>
    <mergeCell ref="D47:L47"/>
    <mergeCell ref="Q47:X47"/>
    <mergeCell ref="A48:B48"/>
    <mergeCell ref="D48:J48"/>
    <mergeCell ref="M48:N48"/>
    <mergeCell ref="P48:X48"/>
    <mergeCell ref="M47:N47"/>
  </mergeCells>
  <conditionalFormatting sqref="A13:H43">
    <cfRule type="expression" dxfId="8" priority="6">
      <formula>WEEKDAY($A13,2)&gt;5</formula>
    </cfRule>
  </conditionalFormatting>
  <conditionalFormatting sqref="I13:P43">
    <cfRule type="expression" dxfId="7" priority="5">
      <formula>WEEKDAY($I13,2)&gt;5</formula>
    </cfRule>
  </conditionalFormatting>
  <conditionalFormatting sqref="Q13:X43">
    <cfRule type="expression" dxfId="6" priority="4">
      <formula>WEEKDAY($Q13,2)&gt;5</formula>
    </cfRule>
  </conditionalFormatting>
  <conditionalFormatting sqref="A43:H43">
    <cfRule type="expression" dxfId="5" priority="3">
      <formula>WEEKDAY($I43,2)&gt;5</formula>
    </cfRule>
  </conditionalFormatting>
  <conditionalFormatting sqref="Q16:X16">
    <cfRule type="expression" dxfId="4" priority="2">
      <formula>WEEKDAY($I16,2)&gt;5</formula>
    </cfRule>
  </conditionalFormatting>
  <conditionalFormatting sqref="Q23:X23">
    <cfRule type="expression" dxfId="3" priority="1">
      <formula>WEEKDAY($I23,2)&gt;5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legacyDrawing r:id="rId2"/>
  <oleObjects>
    <oleObject progId="Word.Picture.8" shapeId="9217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0"/>
  <sheetViews>
    <sheetView zoomScaleNormal="100" workbookViewId="0">
      <pane ySplit="12" topLeftCell="A16" activePane="bottomLeft" state="frozen"/>
      <selection activeCell="A3" sqref="A3:D3"/>
      <selection pane="bottomLeft" activeCell="N37" sqref="N37"/>
    </sheetView>
  </sheetViews>
  <sheetFormatPr baseColWidth="10" defaultRowHeight="12.75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65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8"/>
    <col min="27" max="27" width="17.42578125" bestFit="1" customWidth="1"/>
  </cols>
  <sheetData>
    <row r="1" spans="1:27">
      <c r="A1" s="16"/>
      <c r="B1" s="9"/>
      <c r="C1" s="9"/>
      <c r="D1" s="9"/>
      <c r="E1" s="9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"/>
    </row>
    <row r="2" spans="1:27" ht="0.75" customHeight="1">
      <c r="A2" s="16"/>
      <c r="B2" s="9"/>
      <c r="C2" s="4"/>
      <c r="D2" s="4"/>
      <c r="E2" s="4"/>
      <c r="F2" s="4"/>
      <c r="G2" s="4"/>
      <c r="H2" s="7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"/>
    </row>
    <row r="3" spans="1:27" ht="38.25" customHeight="1">
      <c r="A3" s="18"/>
      <c r="B3" s="4"/>
      <c r="C3" s="4"/>
      <c r="D3" s="4"/>
      <c r="E3" s="215" t="s">
        <v>0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4"/>
      <c r="W3" s="4"/>
      <c r="X3" s="19"/>
    </row>
    <row r="4" spans="1:27" ht="32.25" customHeight="1">
      <c r="A4" s="18"/>
      <c r="B4" s="4"/>
      <c r="C4" s="4"/>
      <c r="D4" s="4"/>
      <c r="E4" s="216" t="s">
        <v>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301" t="str">
        <f>'1-Quartal'!$U$4</f>
        <v>Turnen</v>
      </c>
      <c r="V4" s="301"/>
      <c r="W4" s="301"/>
      <c r="X4" s="302"/>
    </row>
    <row r="5" spans="1:27" ht="12.75" hidden="1" customHeight="1">
      <c r="A5" s="18"/>
      <c r="B5" s="4"/>
      <c r="C5" s="4"/>
      <c r="D5" s="4"/>
      <c r="E5" s="29"/>
      <c r="F5" s="29"/>
      <c r="G5" s="29"/>
      <c r="H5" s="7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  <c r="V5" s="4"/>
      <c r="W5" s="4"/>
      <c r="X5" s="19"/>
    </row>
    <row r="6" spans="1:27" ht="13.5" customHeight="1">
      <c r="A6" s="18"/>
      <c r="B6" s="4"/>
      <c r="C6" s="4"/>
      <c r="D6" s="4"/>
      <c r="I6" s="216" t="str">
        <f>'1-Quartal'!$I$6</f>
        <v>Max Mustermann</v>
      </c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21" t="s">
        <v>9</v>
      </c>
      <c r="V6" s="221"/>
      <c r="W6" s="221"/>
      <c r="X6" s="222"/>
      <c r="Y6" s="72"/>
      <c r="Z6" s="157" t="s">
        <v>30</v>
      </c>
      <c r="AA6" s="71"/>
    </row>
    <row r="7" spans="1:27" ht="12" customHeight="1">
      <c r="A7" s="18"/>
      <c r="B7" s="4"/>
      <c r="C7" s="4"/>
      <c r="D7" s="304">
        <f>'1-Quartal'!$D$7</f>
        <v>2023</v>
      </c>
      <c r="E7" s="304"/>
      <c r="F7" s="5"/>
      <c r="G7" s="5"/>
      <c r="H7" s="7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306" t="str">
        <f>'1-Quartal'!$U$7</f>
        <v>Pilates</v>
      </c>
      <c r="V7" s="306"/>
      <c r="W7" s="306"/>
      <c r="X7" s="307"/>
      <c r="Y7" s="72"/>
      <c r="Z7" s="157" t="s">
        <v>31</v>
      </c>
      <c r="AA7" s="72"/>
    </row>
    <row r="8" spans="1:27" ht="18.75" customHeight="1">
      <c r="A8" s="22"/>
      <c r="B8" s="7"/>
      <c r="C8" s="7"/>
      <c r="D8" s="305"/>
      <c r="E8" s="305"/>
      <c r="F8" s="1"/>
      <c r="G8" s="1"/>
      <c r="H8" s="77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259"/>
      <c r="V8" s="259"/>
      <c r="W8" s="259"/>
      <c r="X8" s="260"/>
      <c r="Z8" s="72" t="s">
        <v>59</v>
      </c>
    </row>
    <row r="9" spans="1:27">
      <c r="A9" s="18"/>
      <c r="B9" s="4"/>
      <c r="C9" s="4"/>
      <c r="D9" s="245" t="s">
        <v>2</v>
      </c>
      <c r="E9" s="245"/>
      <c r="F9" s="4"/>
      <c r="G9" s="4"/>
      <c r="H9" s="74"/>
      <c r="I9" s="221" t="s">
        <v>8</v>
      </c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 t="s">
        <v>7</v>
      </c>
      <c r="V9" s="221"/>
      <c r="W9" s="221"/>
      <c r="X9" s="222"/>
    </row>
    <row r="10" spans="1:27" ht="6" customHeight="1" thickBot="1">
      <c r="A10" s="18"/>
      <c r="B10" s="4"/>
      <c r="C10" s="4"/>
      <c r="D10" s="4"/>
      <c r="E10" s="4"/>
      <c r="F10" s="4"/>
      <c r="G10" s="4"/>
      <c r="H10" s="7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"/>
      <c r="V10" s="6"/>
      <c r="W10" s="6"/>
      <c r="X10" s="21"/>
    </row>
    <row r="11" spans="1:27" ht="21" customHeight="1" thickBot="1">
      <c r="A11" s="219">
        <f>DATE($D$7,10,1)</f>
        <v>45200</v>
      </c>
      <c r="B11" s="219"/>
      <c r="C11" s="219"/>
      <c r="D11" s="220"/>
      <c r="E11" s="220"/>
      <c r="F11" s="220"/>
      <c r="G11" s="220"/>
      <c r="H11" s="220"/>
      <c r="I11" s="219">
        <f>DATE($D$7,11,1)</f>
        <v>45231</v>
      </c>
      <c r="J11" s="219"/>
      <c r="K11" s="219"/>
      <c r="L11" s="220"/>
      <c r="M11" s="220"/>
      <c r="N11" s="220"/>
      <c r="O11" s="220"/>
      <c r="P11" s="220"/>
      <c r="Q11" s="219">
        <f>DATE($D$7,12,1)</f>
        <v>45261</v>
      </c>
      <c r="R11" s="219"/>
      <c r="S11" s="219"/>
      <c r="T11" s="220"/>
      <c r="U11" s="220"/>
      <c r="V11" s="220"/>
      <c r="W11" s="220"/>
      <c r="X11" s="220"/>
    </row>
    <row r="12" spans="1:27" ht="31.5" customHeight="1" thickBot="1">
      <c r="A12" s="2" t="s">
        <v>3</v>
      </c>
      <c r="B12" s="2" t="s">
        <v>10</v>
      </c>
      <c r="C12" s="239" t="s">
        <v>27</v>
      </c>
      <c r="D12" s="240"/>
      <c r="E12" s="3" t="s">
        <v>6</v>
      </c>
      <c r="F12" s="3" t="s">
        <v>5</v>
      </c>
      <c r="G12" s="3" t="s">
        <v>29</v>
      </c>
      <c r="H12" s="78" t="s">
        <v>4</v>
      </c>
      <c r="I12" s="2" t="s">
        <v>3</v>
      </c>
      <c r="J12" s="2" t="s">
        <v>10</v>
      </c>
      <c r="K12" s="239" t="s">
        <v>28</v>
      </c>
      <c r="L12" s="240"/>
      <c r="M12" s="3" t="s">
        <v>6</v>
      </c>
      <c r="N12" s="3" t="s">
        <v>5</v>
      </c>
      <c r="O12" s="3" t="s">
        <v>29</v>
      </c>
      <c r="P12" s="2" t="s">
        <v>4</v>
      </c>
      <c r="Q12" s="2" t="s">
        <v>3</v>
      </c>
      <c r="R12" s="2" t="s">
        <v>10</v>
      </c>
      <c r="S12" s="239" t="s">
        <v>28</v>
      </c>
      <c r="T12" s="240"/>
      <c r="U12" s="3" t="s">
        <v>6</v>
      </c>
      <c r="V12" s="3" t="s">
        <v>5</v>
      </c>
      <c r="W12" s="3" t="s">
        <v>29</v>
      </c>
      <c r="X12" s="2" t="s">
        <v>4</v>
      </c>
    </row>
    <row r="13" spans="1:27">
      <c r="A13" s="59">
        <f>A11</f>
        <v>45200</v>
      </c>
      <c r="B13" s="33">
        <f>A13</f>
        <v>45200</v>
      </c>
      <c r="C13" s="149"/>
      <c r="D13" s="149"/>
      <c r="E13" s="66" t="str">
        <f t="shared" ref="E13:E43" si="0">IF(ISBLANK(C13),"",ROUNDDOWN((D13-C13)*24*60/45,0))</f>
        <v/>
      </c>
      <c r="F13" s="150"/>
      <c r="G13" s="153"/>
      <c r="H13" s="79" t="str">
        <f>IF(G13="","",VLOOKUP(G13,$Z$15:$AA$32,2,0))</f>
        <v/>
      </c>
      <c r="I13" s="183">
        <f>I11</f>
        <v>45231</v>
      </c>
      <c r="J13" s="184">
        <f>I13</f>
        <v>45231</v>
      </c>
      <c r="K13" s="186"/>
      <c r="L13" s="186"/>
      <c r="M13" s="203" t="str">
        <f t="shared" ref="M13:M42" si="1">IF(ISBLANK(K13),"",ROUNDDOWN((L13-K13)*24*60/45,0))</f>
        <v/>
      </c>
      <c r="N13" s="188"/>
      <c r="O13" s="189"/>
      <c r="P13" s="204" t="str">
        <f>IF(O13="","",VLOOKUP(O13,$Z$15:$AA$32,2,0))</f>
        <v/>
      </c>
      <c r="Q13" s="59">
        <f>Q11</f>
        <v>45261</v>
      </c>
      <c r="R13" s="33">
        <f>Q13</f>
        <v>45261</v>
      </c>
      <c r="S13" s="149"/>
      <c r="T13" s="149"/>
      <c r="U13" s="66" t="str">
        <f>IF(ISBLANK(S13),"",ROUNDDOWN((T13-S13)*24*60/45,0))</f>
        <v/>
      </c>
      <c r="V13" s="150"/>
      <c r="W13" s="153"/>
      <c r="X13" s="79" t="str">
        <f>IF(W13="","",VLOOKUP(W13,$Z$15:$AA$32,2,0))</f>
        <v/>
      </c>
    </row>
    <row r="14" spans="1:27">
      <c r="A14" s="59">
        <f>IF(A13="","",IF(MONTH(A13+1)=MONTH($A$13),A13+1,""))</f>
        <v>45201</v>
      </c>
      <c r="B14" s="33">
        <f t="shared" ref="B14:B43" si="2">A14</f>
        <v>45201</v>
      </c>
      <c r="C14" s="149"/>
      <c r="D14" s="149"/>
      <c r="E14" s="66" t="str">
        <f>IF(ISBLANK(C14),"",ROUNDDOWN((D14-C14)*24*60/45,0))</f>
        <v/>
      </c>
      <c r="F14" s="150"/>
      <c r="G14" s="153"/>
      <c r="H14" s="79" t="str">
        <f t="shared" ref="H14:H43" si="3">IF(G14="","",VLOOKUP(G14,$Z$15:$AA$32,2,0))</f>
        <v/>
      </c>
      <c r="I14" s="173">
        <f>IF(I13="","",IF(MONTH(I13+1)=MONTH($I$13),I13+1,""))</f>
        <v>45232</v>
      </c>
      <c r="J14" s="174">
        <f t="shared" ref="J14:J43" si="4">I14</f>
        <v>45232</v>
      </c>
      <c r="K14" s="176"/>
      <c r="L14" s="176"/>
      <c r="M14" s="181" t="str">
        <f t="shared" si="1"/>
        <v/>
      </c>
      <c r="N14" s="178"/>
      <c r="O14" s="179"/>
      <c r="P14" s="182" t="str">
        <f t="shared" ref="P14:P42" si="5">IF(O14="","",VLOOKUP(O14,$Z$15:$AA$32,2,0))</f>
        <v/>
      </c>
      <c r="Q14" s="59">
        <f>IF(Q13="","",IF(MONTH(Q13+1)=MONTH($Q$13),Q13+1,""))</f>
        <v>45262</v>
      </c>
      <c r="R14" s="33">
        <f>Q14</f>
        <v>45262</v>
      </c>
      <c r="S14" s="149"/>
      <c r="T14" s="149"/>
      <c r="U14" s="66" t="str">
        <f t="shared" ref="U14:U43" si="6">IF(ISBLANK(S14),"",ROUNDDOWN((T14-S14)*24*60/45,0))</f>
        <v/>
      </c>
      <c r="V14" s="150"/>
      <c r="W14" s="153"/>
      <c r="X14" s="79" t="str">
        <f t="shared" ref="X14:X43" si="7">IF(W14="","",VLOOKUP(W14,$Z$15:$AA$32,2,0))</f>
        <v/>
      </c>
    </row>
    <row r="15" spans="1:27">
      <c r="A15" s="183">
        <f t="shared" ref="A15:A43" si="8">IF(A14="","",IF(MONTH(A14+1)=MONTH($A$13),A14+1,""))</f>
        <v>45202</v>
      </c>
      <c r="B15" s="184">
        <f t="shared" si="2"/>
        <v>45202</v>
      </c>
      <c r="C15" s="186"/>
      <c r="D15" s="186"/>
      <c r="E15" s="203" t="str">
        <f t="shared" si="0"/>
        <v/>
      </c>
      <c r="F15" s="188"/>
      <c r="G15" s="189"/>
      <c r="H15" s="204" t="str">
        <f t="shared" si="3"/>
        <v/>
      </c>
      <c r="I15" s="173">
        <f t="shared" ref="I15:I42" si="9">IF(I14="","",IF(MONTH(I14+1)=MONTH($I$13),I14+1,""))</f>
        <v>45233</v>
      </c>
      <c r="J15" s="174">
        <f t="shared" si="4"/>
        <v>45233</v>
      </c>
      <c r="K15" s="176"/>
      <c r="L15" s="176"/>
      <c r="M15" s="181" t="str">
        <f t="shared" si="1"/>
        <v/>
      </c>
      <c r="N15" s="178"/>
      <c r="O15" s="179"/>
      <c r="P15" s="182" t="str">
        <f t="shared" si="5"/>
        <v/>
      </c>
      <c r="Q15" s="59">
        <f t="shared" ref="Q15:Q43" si="10">IF(Q14="","",IF(MONTH(Q14+1)=MONTH($Q$13),Q14+1,""))</f>
        <v>45263</v>
      </c>
      <c r="R15" s="33">
        <f t="shared" ref="R15:R43" si="11">Q15</f>
        <v>45263</v>
      </c>
      <c r="S15" s="149"/>
      <c r="T15" s="149"/>
      <c r="U15" s="66" t="str">
        <f t="shared" si="6"/>
        <v/>
      </c>
      <c r="V15" s="150"/>
      <c r="W15" s="153"/>
      <c r="X15" s="79" t="str">
        <f t="shared" si="7"/>
        <v/>
      </c>
      <c r="Z15" s="69">
        <f>'1-Quartal'!Z15</f>
        <v>1</v>
      </c>
      <c r="AA15" s="71" t="str">
        <f>'1-Quartal'!AA15</f>
        <v>Kersch.-Schule</v>
      </c>
    </row>
    <row r="16" spans="1:27">
      <c r="A16" s="59">
        <f t="shared" si="8"/>
        <v>45203</v>
      </c>
      <c r="B16" s="33">
        <f t="shared" si="2"/>
        <v>45203</v>
      </c>
      <c r="C16" s="149"/>
      <c r="D16" s="149"/>
      <c r="E16" s="66" t="str">
        <f t="shared" si="0"/>
        <v/>
      </c>
      <c r="F16" s="150"/>
      <c r="G16" s="153"/>
      <c r="H16" s="79" t="str">
        <f t="shared" si="3"/>
        <v/>
      </c>
      <c r="I16" s="173">
        <f t="shared" si="9"/>
        <v>45234</v>
      </c>
      <c r="J16" s="174">
        <f t="shared" si="4"/>
        <v>45234</v>
      </c>
      <c r="K16" s="176"/>
      <c r="L16" s="176"/>
      <c r="M16" s="181" t="str">
        <f t="shared" si="1"/>
        <v/>
      </c>
      <c r="N16" s="178"/>
      <c r="O16" s="179"/>
      <c r="P16" s="182" t="str">
        <f t="shared" si="5"/>
        <v/>
      </c>
      <c r="Q16" s="59">
        <f t="shared" si="10"/>
        <v>45264</v>
      </c>
      <c r="R16" s="33">
        <f t="shared" si="11"/>
        <v>45264</v>
      </c>
      <c r="S16" s="149"/>
      <c r="T16" s="149"/>
      <c r="U16" s="66" t="str">
        <f t="shared" si="6"/>
        <v/>
      </c>
      <c r="V16" s="150"/>
      <c r="W16" s="153"/>
      <c r="X16" s="79" t="str">
        <f>IF(W16="","",VLOOKUP(W16,$Z$15:$AA$32,2,0))</f>
        <v/>
      </c>
      <c r="Z16" s="69">
        <f>'1-Quartal'!Z16</f>
        <v>2</v>
      </c>
      <c r="AA16" s="72" t="str">
        <f>'1-Quartal'!AA16</f>
        <v>Jahnplatz</v>
      </c>
    </row>
    <row r="17" spans="1:27">
      <c r="A17" s="59">
        <f t="shared" si="8"/>
        <v>45204</v>
      </c>
      <c r="B17" s="33">
        <f t="shared" si="2"/>
        <v>45204</v>
      </c>
      <c r="C17" s="149"/>
      <c r="D17" s="149"/>
      <c r="E17" s="66" t="str">
        <f t="shared" si="0"/>
        <v/>
      </c>
      <c r="F17" s="150"/>
      <c r="G17" s="153"/>
      <c r="H17" s="79" t="str">
        <f t="shared" si="3"/>
        <v/>
      </c>
      <c r="I17" s="59">
        <f t="shared" si="9"/>
        <v>45235</v>
      </c>
      <c r="J17" s="33">
        <f t="shared" si="4"/>
        <v>45235</v>
      </c>
      <c r="K17" s="149"/>
      <c r="L17" s="149"/>
      <c r="M17" s="66" t="str">
        <f t="shared" si="1"/>
        <v/>
      </c>
      <c r="N17" s="150"/>
      <c r="O17" s="153"/>
      <c r="P17" s="79" t="str">
        <f t="shared" si="5"/>
        <v/>
      </c>
      <c r="Q17" s="59">
        <f t="shared" si="10"/>
        <v>45265</v>
      </c>
      <c r="R17" s="33">
        <f t="shared" si="11"/>
        <v>45265</v>
      </c>
      <c r="S17" s="149"/>
      <c r="T17" s="149"/>
      <c r="U17" s="66" t="str">
        <f t="shared" si="6"/>
        <v/>
      </c>
      <c r="V17" s="150"/>
      <c r="W17" s="153"/>
      <c r="X17" s="79" t="str">
        <f t="shared" si="7"/>
        <v/>
      </c>
      <c r="Z17" s="69">
        <f>'1-Quartal'!Z17</f>
        <v>3</v>
      </c>
      <c r="AA17" s="72" t="str">
        <f>'1-Quartal'!AA17</f>
        <v>Celtis</v>
      </c>
    </row>
    <row r="18" spans="1:27">
      <c r="A18" s="59">
        <f t="shared" si="8"/>
        <v>45205</v>
      </c>
      <c r="B18" s="33">
        <f t="shared" si="2"/>
        <v>45205</v>
      </c>
      <c r="C18" s="149"/>
      <c r="D18" s="149"/>
      <c r="E18" s="66" t="str">
        <f t="shared" si="0"/>
        <v/>
      </c>
      <c r="F18" s="150"/>
      <c r="G18" s="153"/>
      <c r="H18" s="79" t="str">
        <f t="shared" si="3"/>
        <v/>
      </c>
      <c r="I18" s="59">
        <f t="shared" si="9"/>
        <v>45236</v>
      </c>
      <c r="J18" s="33">
        <f t="shared" si="4"/>
        <v>45236</v>
      </c>
      <c r="K18" s="149"/>
      <c r="L18" s="149"/>
      <c r="M18" s="66" t="str">
        <f t="shared" si="1"/>
        <v/>
      </c>
      <c r="N18" s="150"/>
      <c r="O18" s="153"/>
      <c r="P18" s="79" t="str">
        <f t="shared" si="5"/>
        <v/>
      </c>
      <c r="Q18" s="59">
        <f t="shared" si="10"/>
        <v>45266</v>
      </c>
      <c r="R18" s="33">
        <f t="shared" si="11"/>
        <v>45266</v>
      </c>
      <c r="S18" s="149"/>
      <c r="T18" s="149"/>
      <c r="U18" s="66" t="str">
        <f t="shared" si="6"/>
        <v/>
      </c>
      <c r="V18" s="150"/>
      <c r="W18" s="153"/>
      <c r="X18" s="79" t="str">
        <f t="shared" si="7"/>
        <v/>
      </c>
      <c r="Z18" s="69">
        <f>'1-Quartal'!Z18</f>
        <v>4</v>
      </c>
      <c r="AA18" s="72" t="str">
        <f>'1-Quartal'!AA18</f>
        <v>Auenschule</v>
      </c>
    </row>
    <row r="19" spans="1:27">
      <c r="A19" s="59">
        <f t="shared" si="8"/>
        <v>45206</v>
      </c>
      <c r="B19" s="33">
        <f t="shared" si="2"/>
        <v>45206</v>
      </c>
      <c r="C19" s="149"/>
      <c r="D19" s="149"/>
      <c r="E19" s="66" t="str">
        <f t="shared" si="0"/>
        <v/>
      </c>
      <c r="F19" s="150"/>
      <c r="G19" s="153"/>
      <c r="H19" s="79" t="str">
        <f t="shared" si="3"/>
        <v/>
      </c>
      <c r="I19" s="59">
        <f t="shared" si="9"/>
        <v>45237</v>
      </c>
      <c r="J19" s="33">
        <f t="shared" si="4"/>
        <v>45237</v>
      </c>
      <c r="K19" s="149"/>
      <c r="L19" s="149"/>
      <c r="M19" s="66" t="str">
        <f t="shared" si="1"/>
        <v/>
      </c>
      <c r="N19" s="150"/>
      <c r="O19" s="153"/>
      <c r="P19" s="79" t="str">
        <f t="shared" si="5"/>
        <v/>
      </c>
      <c r="Q19" s="59">
        <f t="shared" si="10"/>
        <v>45267</v>
      </c>
      <c r="R19" s="33">
        <f t="shared" si="11"/>
        <v>45267</v>
      </c>
      <c r="S19" s="149"/>
      <c r="T19" s="149"/>
      <c r="U19" s="66" t="str">
        <f t="shared" si="6"/>
        <v/>
      </c>
      <c r="V19" s="150"/>
      <c r="W19" s="153"/>
      <c r="X19" s="79" t="str">
        <f t="shared" si="7"/>
        <v/>
      </c>
      <c r="Z19" s="69">
        <f>'1-Quartal'!Z19</f>
        <v>5</v>
      </c>
      <c r="AA19" s="72" t="str">
        <f>'1-Quartal'!AA19</f>
        <v>Stadion</v>
      </c>
    </row>
    <row r="20" spans="1:27">
      <c r="A20" s="59">
        <f t="shared" si="8"/>
        <v>45207</v>
      </c>
      <c r="B20" s="33">
        <f t="shared" si="2"/>
        <v>45207</v>
      </c>
      <c r="C20" s="149"/>
      <c r="D20" s="149"/>
      <c r="E20" s="66" t="str">
        <f t="shared" si="0"/>
        <v/>
      </c>
      <c r="F20" s="150"/>
      <c r="G20" s="153"/>
      <c r="H20" s="79" t="str">
        <f t="shared" si="3"/>
        <v/>
      </c>
      <c r="I20" s="59">
        <f t="shared" si="9"/>
        <v>45238</v>
      </c>
      <c r="J20" s="33">
        <f t="shared" si="4"/>
        <v>45238</v>
      </c>
      <c r="K20" s="149"/>
      <c r="L20" s="149"/>
      <c r="M20" s="66" t="str">
        <f t="shared" si="1"/>
        <v/>
      </c>
      <c r="N20" s="150"/>
      <c r="O20" s="153"/>
      <c r="P20" s="79" t="str">
        <f t="shared" si="5"/>
        <v/>
      </c>
      <c r="Q20" s="59">
        <f t="shared" si="10"/>
        <v>45268</v>
      </c>
      <c r="R20" s="33">
        <f t="shared" si="11"/>
        <v>45268</v>
      </c>
      <c r="S20" s="149"/>
      <c r="T20" s="149"/>
      <c r="U20" s="66" t="str">
        <f t="shared" si="6"/>
        <v/>
      </c>
      <c r="V20" s="150"/>
      <c r="W20" s="153"/>
      <c r="X20" s="79" t="str">
        <f t="shared" si="7"/>
        <v/>
      </c>
      <c r="Z20" s="69">
        <f>'1-Quartal'!Z20</f>
        <v>6</v>
      </c>
      <c r="AA20" s="72" t="str">
        <f>'1-Quartal'!AA20</f>
        <v>G.W.-Halle</v>
      </c>
    </row>
    <row r="21" spans="1:27">
      <c r="A21" s="59">
        <f t="shared" si="8"/>
        <v>45208</v>
      </c>
      <c r="B21" s="33">
        <f t="shared" si="2"/>
        <v>45208</v>
      </c>
      <c r="C21" s="149"/>
      <c r="D21" s="149"/>
      <c r="E21" s="66" t="str">
        <f t="shared" si="0"/>
        <v/>
      </c>
      <c r="F21" s="150"/>
      <c r="G21" s="153"/>
      <c r="H21" s="79" t="str">
        <f t="shared" si="3"/>
        <v/>
      </c>
      <c r="I21" s="59">
        <f t="shared" si="9"/>
        <v>45239</v>
      </c>
      <c r="J21" s="33">
        <f t="shared" si="4"/>
        <v>45239</v>
      </c>
      <c r="K21" s="149"/>
      <c r="L21" s="149"/>
      <c r="M21" s="66" t="str">
        <f t="shared" si="1"/>
        <v/>
      </c>
      <c r="N21" s="150"/>
      <c r="O21" s="153"/>
      <c r="P21" s="79" t="str">
        <f t="shared" si="5"/>
        <v/>
      </c>
      <c r="Q21" s="59">
        <f t="shared" si="10"/>
        <v>45269</v>
      </c>
      <c r="R21" s="33">
        <f t="shared" si="11"/>
        <v>45269</v>
      </c>
      <c r="S21" s="149"/>
      <c r="T21" s="149"/>
      <c r="U21" s="66" t="str">
        <f t="shared" si="6"/>
        <v/>
      </c>
      <c r="V21" s="150"/>
      <c r="W21" s="153"/>
      <c r="X21" s="79" t="str">
        <f t="shared" si="7"/>
        <v/>
      </c>
      <c r="Z21" s="69">
        <f>'1-Quartal'!Z21</f>
        <v>7</v>
      </c>
      <c r="AA21" s="72" t="str">
        <f>'1-Quartal'!AA21</f>
        <v>AVH.-Halle</v>
      </c>
    </row>
    <row r="22" spans="1:27">
      <c r="A22" s="59">
        <f t="shared" si="8"/>
        <v>45209</v>
      </c>
      <c r="B22" s="33">
        <f t="shared" si="2"/>
        <v>45209</v>
      </c>
      <c r="C22" s="149"/>
      <c r="D22" s="149"/>
      <c r="E22" s="66" t="str">
        <f t="shared" si="0"/>
        <v/>
      </c>
      <c r="F22" s="150"/>
      <c r="G22" s="153"/>
      <c r="H22" s="79" t="str">
        <f t="shared" si="3"/>
        <v/>
      </c>
      <c r="I22" s="59">
        <f t="shared" si="9"/>
        <v>45240</v>
      </c>
      <c r="J22" s="33">
        <f t="shared" si="4"/>
        <v>45240</v>
      </c>
      <c r="K22" s="149"/>
      <c r="L22" s="149"/>
      <c r="M22" s="66" t="str">
        <f t="shared" si="1"/>
        <v/>
      </c>
      <c r="N22" s="150"/>
      <c r="O22" s="153"/>
      <c r="P22" s="79" t="str">
        <f t="shared" si="5"/>
        <v/>
      </c>
      <c r="Q22" s="59">
        <f t="shared" si="10"/>
        <v>45270</v>
      </c>
      <c r="R22" s="33">
        <f t="shared" si="11"/>
        <v>45270</v>
      </c>
      <c r="S22" s="149"/>
      <c r="T22" s="149"/>
      <c r="U22" s="66" t="str">
        <f t="shared" si="6"/>
        <v/>
      </c>
      <c r="V22" s="150"/>
      <c r="W22" s="153"/>
      <c r="X22" s="79" t="str">
        <f t="shared" si="7"/>
        <v/>
      </c>
      <c r="Z22" s="69">
        <f>'1-Quartal'!Z22</f>
        <v>8</v>
      </c>
      <c r="AA22" s="72" t="str">
        <f>'1-Quartal'!AA22</f>
        <v>Rathenau</v>
      </c>
    </row>
    <row r="23" spans="1:27">
      <c r="A23" s="59">
        <f t="shared" si="8"/>
        <v>45210</v>
      </c>
      <c r="B23" s="33">
        <f t="shared" si="2"/>
        <v>45210</v>
      </c>
      <c r="C23" s="149"/>
      <c r="D23" s="149"/>
      <c r="E23" s="66" t="str">
        <f t="shared" si="0"/>
        <v/>
      </c>
      <c r="F23" s="150"/>
      <c r="G23" s="153"/>
      <c r="H23" s="79" t="str">
        <f t="shared" si="3"/>
        <v/>
      </c>
      <c r="I23" s="59">
        <f t="shared" si="9"/>
        <v>45241</v>
      </c>
      <c r="J23" s="33">
        <f t="shared" si="4"/>
        <v>45241</v>
      </c>
      <c r="K23" s="149"/>
      <c r="L23" s="149"/>
      <c r="M23" s="66" t="str">
        <f t="shared" si="1"/>
        <v/>
      </c>
      <c r="N23" s="150"/>
      <c r="O23" s="153"/>
      <c r="P23" s="79" t="str">
        <f t="shared" si="5"/>
        <v/>
      </c>
      <c r="Q23" s="59">
        <f t="shared" si="10"/>
        <v>45271</v>
      </c>
      <c r="R23" s="33">
        <f t="shared" si="11"/>
        <v>45271</v>
      </c>
      <c r="S23" s="149"/>
      <c r="T23" s="149"/>
      <c r="U23" s="66" t="str">
        <f t="shared" si="6"/>
        <v/>
      </c>
      <c r="V23" s="150"/>
      <c r="W23" s="153"/>
      <c r="X23" s="79" t="str">
        <f t="shared" si="7"/>
        <v/>
      </c>
      <c r="Z23" s="69">
        <f>'1-Quartal'!Z23</f>
        <v>9</v>
      </c>
      <c r="AA23" s="72" t="str">
        <f>'1-Quartal'!AA23</f>
        <v>Landkreishalle</v>
      </c>
    </row>
    <row r="24" spans="1:27">
      <c r="A24" s="59">
        <f t="shared" si="8"/>
        <v>45211</v>
      </c>
      <c r="B24" s="33">
        <f t="shared" si="2"/>
        <v>45211</v>
      </c>
      <c r="C24" s="149"/>
      <c r="D24" s="149"/>
      <c r="E24" s="66" t="str">
        <f t="shared" si="0"/>
        <v/>
      </c>
      <c r="F24" s="150"/>
      <c r="G24" s="153"/>
      <c r="H24" s="79" t="str">
        <f t="shared" si="3"/>
        <v/>
      </c>
      <c r="I24" s="59">
        <f t="shared" si="9"/>
        <v>45242</v>
      </c>
      <c r="J24" s="33">
        <f t="shared" si="4"/>
        <v>45242</v>
      </c>
      <c r="K24" s="149"/>
      <c r="L24" s="149"/>
      <c r="M24" s="66" t="str">
        <f t="shared" si="1"/>
        <v/>
      </c>
      <c r="N24" s="150"/>
      <c r="O24" s="153"/>
      <c r="P24" s="79" t="str">
        <f t="shared" si="5"/>
        <v/>
      </c>
      <c r="Q24" s="59">
        <f t="shared" si="10"/>
        <v>45272</v>
      </c>
      <c r="R24" s="33">
        <f t="shared" si="11"/>
        <v>45272</v>
      </c>
      <c r="S24" s="149"/>
      <c r="T24" s="149"/>
      <c r="U24" s="66" t="str">
        <f t="shared" si="6"/>
        <v/>
      </c>
      <c r="V24" s="150"/>
      <c r="W24" s="153"/>
      <c r="X24" s="79" t="str">
        <f t="shared" si="7"/>
        <v/>
      </c>
      <c r="Z24" s="68">
        <f>'1-Quartal'!Z24</f>
        <v>10</v>
      </c>
      <c r="AA24" s="72" t="str">
        <f>'1-Quartal'!AA24</f>
        <v>Friedenschule</v>
      </c>
    </row>
    <row r="25" spans="1:27">
      <c r="A25" s="59">
        <f t="shared" si="8"/>
        <v>45212</v>
      </c>
      <c r="B25" s="33">
        <f t="shared" si="2"/>
        <v>45212</v>
      </c>
      <c r="C25" s="149"/>
      <c r="D25" s="149"/>
      <c r="E25" s="66" t="str">
        <f t="shared" si="0"/>
        <v/>
      </c>
      <c r="F25" s="150"/>
      <c r="G25" s="153"/>
      <c r="H25" s="79" t="str">
        <f t="shared" si="3"/>
        <v/>
      </c>
      <c r="I25" s="59">
        <f t="shared" si="9"/>
        <v>45243</v>
      </c>
      <c r="J25" s="33">
        <f t="shared" si="4"/>
        <v>45243</v>
      </c>
      <c r="K25" s="149"/>
      <c r="L25" s="149"/>
      <c r="M25" s="66" t="str">
        <f t="shared" si="1"/>
        <v/>
      </c>
      <c r="N25" s="150"/>
      <c r="O25" s="153"/>
      <c r="P25" s="79" t="str">
        <f t="shared" si="5"/>
        <v/>
      </c>
      <c r="Q25" s="59">
        <f t="shared" si="10"/>
        <v>45273</v>
      </c>
      <c r="R25" s="33">
        <f t="shared" si="11"/>
        <v>45273</v>
      </c>
      <c r="S25" s="149"/>
      <c r="T25" s="149"/>
      <c r="U25" s="66" t="str">
        <f t="shared" si="6"/>
        <v/>
      </c>
      <c r="V25" s="150"/>
      <c r="W25" s="153"/>
      <c r="X25" s="79" t="str">
        <f t="shared" si="7"/>
        <v/>
      </c>
      <c r="Z25" s="68">
        <f>'1-Quartal'!Z25</f>
        <v>11</v>
      </c>
      <c r="AA25" s="72" t="str">
        <f>'1-Quartal'!AA25</f>
        <v>Fr.-Fischer-Schule</v>
      </c>
    </row>
    <row r="26" spans="1:27">
      <c r="A26" s="59">
        <f t="shared" si="8"/>
        <v>45213</v>
      </c>
      <c r="B26" s="33">
        <f t="shared" si="2"/>
        <v>45213</v>
      </c>
      <c r="C26" s="149"/>
      <c r="D26" s="149"/>
      <c r="E26" s="66" t="str">
        <f t="shared" si="0"/>
        <v/>
      </c>
      <c r="F26" s="150"/>
      <c r="G26" s="153"/>
      <c r="H26" s="79" t="str">
        <f t="shared" si="3"/>
        <v/>
      </c>
      <c r="I26" s="59">
        <f t="shared" si="9"/>
        <v>45244</v>
      </c>
      <c r="J26" s="33">
        <f t="shared" si="4"/>
        <v>45244</v>
      </c>
      <c r="K26" s="149"/>
      <c r="L26" s="149"/>
      <c r="M26" s="66" t="str">
        <f t="shared" si="1"/>
        <v/>
      </c>
      <c r="N26" s="150"/>
      <c r="O26" s="153"/>
      <c r="P26" s="79" t="str">
        <f t="shared" si="5"/>
        <v/>
      </c>
      <c r="Q26" s="59">
        <f t="shared" si="10"/>
        <v>45274</v>
      </c>
      <c r="R26" s="33">
        <f t="shared" si="11"/>
        <v>45274</v>
      </c>
      <c r="S26" s="149"/>
      <c r="T26" s="149"/>
      <c r="U26" s="66" t="str">
        <f t="shared" si="6"/>
        <v/>
      </c>
      <c r="V26" s="150"/>
      <c r="W26" s="153"/>
      <c r="X26" s="79" t="str">
        <f t="shared" si="7"/>
        <v/>
      </c>
      <c r="Z26" s="68">
        <f>'1-Quartal'!Z26</f>
        <v>12</v>
      </c>
      <c r="AA26" s="72" t="str">
        <f>'1-Quartal'!AA26</f>
        <v>Tennis-Halle</v>
      </c>
    </row>
    <row r="27" spans="1:27">
      <c r="A27" s="59">
        <f t="shared" si="8"/>
        <v>45214</v>
      </c>
      <c r="B27" s="33">
        <f t="shared" si="2"/>
        <v>45214</v>
      </c>
      <c r="C27" s="149"/>
      <c r="D27" s="149"/>
      <c r="E27" s="66" t="str">
        <f t="shared" si="0"/>
        <v/>
      </c>
      <c r="F27" s="150"/>
      <c r="G27" s="153"/>
      <c r="H27" s="79" t="str">
        <f t="shared" si="3"/>
        <v/>
      </c>
      <c r="I27" s="59">
        <f t="shared" si="9"/>
        <v>45245</v>
      </c>
      <c r="J27" s="33">
        <f t="shared" si="4"/>
        <v>45245</v>
      </c>
      <c r="K27" s="149"/>
      <c r="L27" s="149"/>
      <c r="M27" s="66" t="str">
        <f t="shared" si="1"/>
        <v/>
      </c>
      <c r="N27" s="150"/>
      <c r="O27" s="153"/>
      <c r="P27" s="79" t="str">
        <f t="shared" si="5"/>
        <v/>
      </c>
      <c r="Q27" s="59">
        <f t="shared" si="10"/>
        <v>45275</v>
      </c>
      <c r="R27" s="33">
        <f t="shared" si="11"/>
        <v>45275</v>
      </c>
      <c r="S27" s="149"/>
      <c r="T27" s="149"/>
      <c r="U27" s="66" t="str">
        <f t="shared" si="6"/>
        <v/>
      </c>
      <c r="V27" s="150"/>
      <c r="W27" s="153"/>
      <c r="X27" s="79" t="str">
        <f t="shared" si="7"/>
        <v/>
      </c>
      <c r="Z27" s="157">
        <v>13</v>
      </c>
      <c r="AA27" s="72" t="s">
        <v>52</v>
      </c>
    </row>
    <row r="28" spans="1:27">
      <c r="A28" s="59">
        <f t="shared" si="8"/>
        <v>45215</v>
      </c>
      <c r="B28" s="33">
        <f t="shared" si="2"/>
        <v>45215</v>
      </c>
      <c r="C28" s="149"/>
      <c r="D28" s="149"/>
      <c r="E28" s="66" t="str">
        <f t="shared" si="0"/>
        <v/>
      </c>
      <c r="F28" s="150"/>
      <c r="G28" s="153"/>
      <c r="H28" s="79" t="str">
        <f t="shared" si="3"/>
        <v/>
      </c>
      <c r="I28" s="59">
        <f t="shared" si="9"/>
        <v>45246</v>
      </c>
      <c r="J28" s="33">
        <f t="shared" si="4"/>
        <v>45246</v>
      </c>
      <c r="K28" s="149"/>
      <c r="L28" s="149"/>
      <c r="M28" s="66" t="str">
        <f t="shared" si="1"/>
        <v/>
      </c>
      <c r="N28" s="150"/>
      <c r="O28" s="153"/>
      <c r="P28" s="79" t="str">
        <f t="shared" si="5"/>
        <v/>
      </c>
      <c r="Q28" s="59">
        <f t="shared" si="10"/>
        <v>45276</v>
      </c>
      <c r="R28" s="33">
        <f t="shared" si="11"/>
        <v>45276</v>
      </c>
      <c r="S28" s="149"/>
      <c r="T28" s="149"/>
      <c r="U28" s="66" t="str">
        <f t="shared" si="6"/>
        <v/>
      </c>
      <c r="V28" s="150"/>
      <c r="W28" s="153"/>
      <c r="X28" s="79" t="str">
        <f t="shared" si="7"/>
        <v/>
      </c>
    </row>
    <row r="29" spans="1:27">
      <c r="A29" s="59">
        <f t="shared" si="8"/>
        <v>45216</v>
      </c>
      <c r="B29" s="33">
        <f t="shared" si="2"/>
        <v>45216</v>
      </c>
      <c r="C29" s="149"/>
      <c r="D29" s="149"/>
      <c r="E29" s="66" t="str">
        <f t="shared" si="0"/>
        <v/>
      </c>
      <c r="F29" s="150"/>
      <c r="G29" s="153"/>
      <c r="H29" s="79" t="str">
        <f t="shared" si="3"/>
        <v/>
      </c>
      <c r="I29" s="59">
        <f t="shared" si="9"/>
        <v>45247</v>
      </c>
      <c r="J29" s="33">
        <f t="shared" si="4"/>
        <v>45247</v>
      </c>
      <c r="K29" s="149"/>
      <c r="L29" s="149"/>
      <c r="M29" s="66" t="str">
        <f t="shared" si="1"/>
        <v/>
      </c>
      <c r="N29" s="150"/>
      <c r="O29" s="153"/>
      <c r="P29" s="79" t="str">
        <f t="shared" si="5"/>
        <v/>
      </c>
      <c r="Q29" s="59">
        <f t="shared" si="10"/>
        <v>45277</v>
      </c>
      <c r="R29" s="33">
        <f t="shared" si="11"/>
        <v>45277</v>
      </c>
      <c r="S29" s="149"/>
      <c r="T29" s="149"/>
      <c r="U29" s="66" t="str">
        <f t="shared" si="6"/>
        <v/>
      </c>
      <c r="V29" s="150"/>
      <c r="W29" s="153"/>
      <c r="X29" s="79" t="str">
        <f t="shared" si="7"/>
        <v/>
      </c>
    </row>
    <row r="30" spans="1:27">
      <c r="A30" s="59">
        <f t="shared" si="8"/>
        <v>45217</v>
      </c>
      <c r="B30" s="33">
        <f t="shared" si="2"/>
        <v>45217</v>
      </c>
      <c r="C30" s="149"/>
      <c r="D30" s="149"/>
      <c r="E30" s="66" t="str">
        <f t="shared" si="0"/>
        <v/>
      </c>
      <c r="F30" s="150"/>
      <c r="G30" s="153"/>
      <c r="H30" s="79" t="str">
        <f t="shared" si="3"/>
        <v/>
      </c>
      <c r="I30" s="59">
        <f t="shared" si="9"/>
        <v>45248</v>
      </c>
      <c r="J30" s="33">
        <f t="shared" si="4"/>
        <v>45248</v>
      </c>
      <c r="K30" s="149"/>
      <c r="L30" s="149"/>
      <c r="M30" s="66" t="str">
        <f t="shared" si="1"/>
        <v/>
      </c>
      <c r="N30" s="150"/>
      <c r="O30" s="153"/>
      <c r="P30" s="79" t="str">
        <f t="shared" si="5"/>
        <v/>
      </c>
      <c r="Q30" s="59">
        <f t="shared" si="10"/>
        <v>45278</v>
      </c>
      <c r="R30" s="33">
        <f t="shared" si="11"/>
        <v>45278</v>
      </c>
      <c r="S30" s="149"/>
      <c r="T30" s="149"/>
      <c r="U30" s="66" t="str">
        <f t="shared" si="6"/>
        <v/>
      </c>
      <c r="V30" s="150"/>
      <c r="W30" s="153"/>
      <c r="X30" s="79" t="str">
        <f t="shared" si="7"/>
        <v/>
      </c>
    </row>
    <row r="31" spans="1:27">
      <c r="A31" s="59">
        <f t="shared" si="8"/>
        <v>45218</v>
      </c>
      <c r="B31" s="33">
        <f t="shared" si="2"/>
        <v>45218</v>
      </c>
      <c r="C31" s="149"/>
      <c r="D31" s="149"/>
      <c r="E31" s="66" t="str">
        <f t="shared" si="0"/>
        <v/>
      </c>
      <c r="F31" s="150"/>
      <c r="G31" s="153"/>
      <c r="H31" s="79" t="str">
        <f t="shared" si="3"/>
        <v/>
      </c>
      <c r="I31" s="59">
        <f t="shared" si="9"/>
        <v>45249</v>
      </c>
      <c r="J31" s="33">
        <f t="shared" si="4"/>
        <v>45249</v>
      </c>
      <c r="K31" s="149"/>
      <c r="L31" s="149"/>
      <c r="M31" s="66" t="str">
        <f t="shared" si="1"/>
        <v/>
      </c>
      <c r="N31" s="150"/>
      <c r="O31" s="153"/>
      <c r="P31" s="79" t="str">
        <f t="shared" si="5"/>
        <v/>
      </c>
      <c r="Q31" s="59">
        <f t="shared" si="10"/>
        <v>45279</v>
      </c>
      <c r="R31" s="33">
        <f t="shared" si="11"/>
        <v>45279</v>
      </c>
      <c r="S31" s="149"/>
      <c r="T31" s="149"/>
      <c r="U31" s="66" t="str">
        <f t="shared" si="6"/>
        <v/>
      </c>
      <c r="V31" s="150"/>
      <c r="W31" s="153"/>
      <c r="X31" s="79" t="str">
        <f t="shared" si="7"/>
        <v/>
      </c>
    </row>
    <row r="32" spans="1:27">
      <c r="A32" s="59">
        <f t="shared" si="8"/>
        <v>45219</v>
      </c>
      <c r="B32" s="33">
        <f t="shared" si="2"/>
        <v>45219</v>
      </c>
      <c r="C32" s="149"/>
      <c r="D32" s="149"/>
      <c r="E32" s="66" t="str">
        <f t="shared" si="0"/>
        <v/>
      </c>
      <c r="F32" s="150"/>
      <c r="G32" s="153"/>
      <c r="H32" s="79" t="str">
        <f t="shared" si="3"/>
        <v/>
      </c>
      <c r="I32" s="59">
        <f t="shared" si="9"/>
        <v>45250</v>
      </c>
      <c r="J32" s="33">
        <f t="shared" si="4"/>
        <v>45250</v>
      </c>
      <c r="K32" s="149"/>
      <c r="L32" s="149"/>
      <c r="M32" s="66" t="str">
        <f t="shared" si="1"/>
        <v/>
      </c>
      <c r="N32" s="150"/>
      <c r="O32" s="153"/>
      <c r="P32" s="79" t="str">
        <f t="shared" si="5"/>
        <v/>
      </c>
      <c r="Q32" s="59">
        <f t="shared" si="10"/>
        <v>45280</v>
      </c>
      <c r="R32" s="33">
        <f t="shared" si="11"/>
        <v>45280</v>
      </c>
      <c r="S32" s="149"/>
      <c r="T32" s="149"/>
      <c r="U32" s="66" t="str">
        <f t="shared" si="6"/>
        <v/>
      </c>
      <c r="V32" s="150"/>
      <c r="W32" s="153"/>
      <c r="X32" s="79" t="str">
        <f t="shared" si="7"/>
        <v/>
      </c>
    </row>
    <row r="33" spans="1:26">
      <c r="A33" s="59">
        <f t="shared" si="8"/>
        <v>45220</v>
      </c>
      <c r="B33" s="33">
        <f t="shared" si="2"/>
        <v>45220</v>
      </c>
      <c r="C33" s="149"/>
      <c r="D33" s="149"/>
      <c r="E33" s="66" t="str">
        <f t="shared" si="0"/>
        <v/>
      </c>
      <c r="F33" s="150"/>
      <c r="G33" s="153"/>
      <c r="H33" s="79" t="str">
        <f t="shared" si="3"/>
        <v/>
      </c>
      <c r="I33" s="59">
        <f t="shared" si="9"/>
        <v>45251</v>
      </c>
      <c r="J33" s="33">
        <f t="shared" si="4"/>
        <v>45251</v>
      </c>
      <c r="K33" s="149"/>
      <c r="L33" s="149"/>
      <c r="M33" s="66" t="str">
        <f t="shared" si="1"/>
        <v/>
      </c>
      <c r="N33" s="150"/>
      <c r="O33" s="153"/>
      <c r="P33" s="79" t="str">
        <f t="shared" si="5"/>
        <v/>
      </c>
      <c r="Q33" s="59">
        <f t="shared" si="10"/>
        <v>45281</v>
      </c>
      <c r="R33" s="33">
        <f t="shared" si="11"/>
        <v>45281</v>
      </c>
      <c r="S33" s="149"/>
      <c r="T33" s="149"/>
      <c r="U33" s="66" t="str">
        <f t="shared" si="6"/>
        <v/>
      </c>
      <c r="V33" s="150"/>
      <c r="W33" s="153"/>
      <c r="X33" s="79" t="str">
        <f t="shared" si="7"/>
        <v/>
      </c>
    </row>
    <row r="34" spans="1:26">
      <c r="A34" s="59">
        <f t="shared" si="8"/>
        <v>45221</v>
      </c>
      <c r="B34" s="33">
        <f t="shared" si="2"/>
        <v>45221</v>
      </c>
      <c r="C34" s="149"/>
      <c r="D34" s="149"/>
      <c r="E34" s="66" t="str">
        <f t="shared" si="0"/>
        <v/>
      </c>
      <c r="F34" s="150"/>
      <c r="G34" s="153"/>
      <c r="H34" s="79" t="str">
        <f t="shared" si="3"/>
        <v/>
      </c>
      <c r="I34" s="173">
        <f t="shared" si="9"/>
        <v>45252</v>
      </c>
      <c r="J34" s="174">
        <f t="shared" si="4"/>
        <v>45252</v>
      </c>
      <c r="K34" s="176"/>
      <c r="L34" s="176"/>
      <c r="M34" s="181" t="str">
        <f t="shared" si="1"/>
        <v/>
      </c>
      <c r="N34" s="178"/>
      <c r="O34" s="179"/>
      <c r="P34" s="182" t="str">
        <f t="shared" si="5"/>
        <v/>
      </c>
      <c r="Q34" s="59">
        <f t="shared" si="10"/>
        <v>45282</v>
      </c>
      <c r="R34" s="33">
        <f t="shared" si="11"/>
        <v>45282</v>
      </c>
      <c r="S34" s="149"/>
      <c r="T34" s="149"/>
      <c r="U34" s="66" t="str">
        <f t="shared" si="6"/>
        <v/>
      </c>
      <c r="V34" s="150"/>
      <c r="W34" s="153"/>
      <c r="X34" s="79" t="str">
        <f t="shared" si="7"/>
        <v/>
      </c>
    </row>
    <row r="35" spans="1:26">
      <c r="A35" s="59">
        <f t="shared" si="8"/>
        <v>45222</v>
      </c>
      <c r="B35" s="33">
        <f t="shared" si="2"/>
        <v>45222</v>
      </c>
      <c r="C35" s="149"/>
      <c r="D35" s="149"/>
      <c r="E35" s="66" t="str">
        <f t="shared" si="0"/>
        <v/>
      </c>
      <c r="F35" s="150"/>
      <c r="G35" s="153"/>
      <c r="H35" s="79" t="str">
        <f t="shared" si="3"/>
        <v/>
      </c>
      <c r="I35" s="59">
        <f t="shared" si="9"/>
        <v>45253</v>
      </c>
      <c r="J35" s="33">
        <f t="shared" si="4"/>
        <v>45253</v>
      </c>
      <c r="K35" s="149"/>
      <c r="L35" s="149"/>
      <c r="M35" s="66" t="str">
        <f t="shared" si="1"/>
        <v/>
      </c>
      <c r="N35" s="150"/>
      <c r="O35" s="153"/>
      <c r="P35" s="79" t="str">
        <f t="shared" si="5"/>
        <v/>
      </c>
      <c r="Q35" s="59">
        <f t="shared" si="10"/>
        <v>45283</v>
      </c>
      <c r="R35" s="33">
        <f t="shared" si="11"/>
        <v>45283</v>
      </c>
      <c r="S35" s="149"/>
      <c r="T35" s="149"/>
      <c r="U35" s="66" t="str">
        <f t="shared" si="6"/>
        <v/>
      </c>
      <c r="V35" s="150"/>
      <c r="W35" s="153"/>
      <c r="X35" s="79" t="str">
        <f t="shared" si="7"/>
        <v/>
      </c>
    </row>
    <row r="36" spans="1:26">
      <c r="A36" s="59">
        <f t="shared" si="8"/>
        <v>45223</v>
      </c>
      <c r="B36" s="33">
        <f t="shared" si="2"/>
        <v>45223</v>
      </c>
      <c r="C36" s="149"/>
      <c r="D36" s="149"/>
      <c r="E36" s="66" t="str">
        <f t="shared" si="0"/>
        <v/>
      </c>
      <c r="F36" s="150"/>
      <c r="G36" s="153"/>
      <c r="H36" s="79" t="str">
        <f t="shared" si="3"/>
        <v/>
      </c>
      <c r="I36" s="59">
        <f t="shared" si="9"/>
        <v>45254</v>
      </c>
      <c r="J36" s="33">
        <f t="shared" si="4"/>
        <v>45254</v>
      </c>
      <c r="K36" s="149"/>
      <c r="L36" s="149"/>
      <c r="M36" s="66" t="str">
        <f t="shared" si="1"/>
        <v/>
      </c>
      <c r="N36" s="150"/>
      <c r="O36" s="153"/>
      <c r="P36" s="79" t="str">
        <f t="shared" si="5"/>
        <v/>
      </c>
      <c r="Q36" s="59">
        <f t="shared" si="10"/>
        <v>45284</v>
      </c>
      <c r="R36" s="33">
        <f t="shared" si="11"/>
        <v>45284</v>
      </c>
      <c r="S36" s="149"/>
      <c r="T36" s="149"/>
      <c r="U36" s="66" t="str">
        <f t="shared" si="6"/>
        <v/>
      </c>
      <c r="V36" s="150"/>
      <c r="W36" s="153"/>
      <c r="X36" s="79" t="str">
        <f t="shared" si="7"/>
        <v/>
      </c>
    </row>
    <row r="37" spans="1:26">
      <c r="A37" s="59">
        <f t="shared" si="8"/>
        <v>45224</v>
      </c>
      <c r="B37" s="33">
        <f t="shared" si="2"/>
        <v>45224</v>
      </c>
      <c r="C37" s="149"/>
      <c r="D37" s="149"/>
      <c r="E37" s="66" t="str">
        <f t="shared" si="0"/>
        <v/>
      </c>
      <c r="F37" s="150"/>
      <c r="G37" s="153"/>
      <c r="H37" s="79" t="str">
        <f t="shared" si="3"/>
        <v/>
      </c>
      <c r="I37" s="59">
        <f t="shared" si="9"/>
        <v>45255</v>
      </c>
      <c r="J37" s="33">
        <f t="shared" si="4"/>
        <v>45255</v>
      </c>
      <c r="K37" s="149"/>
      <c r="L37" s="149"/>
      <c r="M37" s="66" t="str">
        <f t="shared" si="1"/>
        <v/>
      </c>
      <c r="N37" s="150"/>
      <c r="O37" s="153"/>
      <c r="P37" s="79" t="str">
        <f t="shared" si="5"/>
        <v/>
      </c>
      <c r="Q37" s="183">
        <f t="shared" si="10"/>
        <v>45285</v>
      </c>
      <c r="R37" s="184">
        <f t="shared" si="11"/>
        <v>45285</v>
      </c>
      <c r="S37" s="186"/>
      <c r="T37" s="186"/>
      <c r="U37" s="203" t="str">
        <f t="shared" si="6"/>
        <v/>
      </c>
      <c r="V37" s="188"/>
      <c r="W37" s="189"/>
      <c r="X37" s="204" t="str">
        <f t="shared" si="7"/>
        <v/>
      </c>
    </row>
    <row r="38" spans="1:26">
      <c r="A38" s="59">
        <f t="shared" si="8"/>
        <v>45225</v>
      </c>
      <c r="B38" s="33">
        <f t="shared" si="2"/>
        <v>45225</v>
      </c>
      <c r="C38" s="149"/>
      <c r="D38" s="149"/>
      <c r="E38" s="66" t="str">
        <f t="shared" si="0"/>
        <v/>
      </c>
      <c r="F38" s="150"/>
      <c r="G38" s="153"/>
      <c r="H38" s="79" t="str">
        <f t="shared" si="3"/>
        <v/>
      </c>
      <c r="I38" s="59">
        <f t="shared" si="9"/>
        <v>45256</v>
      </c>
      <c r="J38" s="33">
        <f t="shared" si="4"/>
        <v>45256</v>
      </c>
      <c r="K38" s="149"/>
      <c r="L38" s="149"/>
      <c r="M38" s="66" t="str">
        <f t="shared" si="1"/>
        <v/>
      </c>
      <c r="N38" s="150"/>
      <c r="O38" s="153"/>
      <c r="P38" s="79" t="str">
        <f t="shared" si="5"/>
        <v/>
      </c>
      <c r="Q38" s="183">
        <f t="shared" si="10"/>
        <v>45286</v>
      </c>
      <c r="R38" s="184">
        <f t="shared" si="11"/>
        <v>45286</v>
      </c>
      <c r="S38" s="186"/>
      <c r="T38" s="186"/>
      <c r="U38" s="203" t="str">
        <f t="shared" si="6"/>
        <v/>
      </c>
      <c r="V38" s="188"/>
      <c r="W38" s="189"/>
      <c r="X38" s="204" t="str">
        <f t="shared" si="7"/>
        <v/>
      </c>
    </row>
    <row r="39" spans="1:26">
      <c r="A39" s="59">
        <f t="shared" si="8"/>
        <v>45226</v>
      </c>
      <c r="B39" s="33">
        <f t="shared" si="2"/>
        <v>45226</v>
      </c>
      <c r="C39" s="149"/>
      <c r="D39" s="149"/>
      <c r="E39" s="66" t="str">
        <f t="shared" si="0"/>
        <v/>
      </c>
      <c r="F39" s="150"/>
      <c r="G39" s="153"/>
      <c r="H39" s="79" t="str">
        <f t="shared" si="3"/>
        <v/>
      </c>
      <c r="I39" s="59">
        <f t="shared" si="9"/>
        <v>45257</v>
      </c>
      <c r="J39" s="33">
        <f t="shared" si="4"/>
        <v>45257</v>
      </c>
      <c r="K39" s="149"/>
      <c r="L39" s="149"/>
      <c r="M39" s="66" t="str">
        <f>IF(ISBLANK(K39),"",ROUNDDOWN((L39-K39)*24*60/45,0))</f>
        <v/>
      </c>
      <c r="N39" s="150"/>
      <c r="O39" s="153"/>
      <c r="P39" s="79" t="str">
        <f t="shared" si="5"/>
        <v/>
      </c>
      <c r="Q39" s="173">
        <f t="shared" si="10"/>
        <v>45287</v>
      </c>
      <c r="R39" s="174">
        <f t="shared" si="11"/>
        <v>45287</v>
      </c>
      <c r="S39" s="176"/>
      <c r="T39" s="176"/>
      <c r="U39" s="181" t="str">
        <f t="shared" si="6"/>
        <v/>
      </c>
      <c r="V39" s="178"/>
      <c r="W39" s="179"/>
      <c r="X39" s="182" t="str">
        <f t="shared" si="7"/>
        <v/>
      </c>
    </row>
    <row r="40" spans="1:26">
      <c r="A40" s="59">
        <f t="shared" si="8"/>
        <v>45227</v>
      </c>
      <c r="B40" s="33">
        <f t="shared" si="2"/>
        <v>45227</v>
      </c>
      <c r="C40" s="149"/>
      <c r="D40" s="149"/>
      <c r="E40" s="66" t="str">
        <f t="shared" si="0"/>
        <v/>
      </c>
      <c r="F40" s="150"/>
      <c r="G40" s="153"/>
      <c r="H40" s="79" t="str">
        <f t="shared" si="3"/>
        <v/>
      </c>
      <c r="I40" s="59">
        <f t="shared" si="9"/>
        <v>45258</v>
      </c>
      <c r="J40" s="33">
        <f t="shared" si="4"/>
        <v>45258</v>
      </c>
      <c r="K40" s="149"/>
      <c r="L40" s="149"/>
      <c r="M40" s="66" t="str">
        <f t="shared" si="1"/>
        <v/>
      </c>
      <c r="N40" s="150"/>
      <c r="O40" s="153"/>
      <c r="P40" s="79" t="str">
        <f t="shared" si="5"/>
        <v/>
      </c>
      <c r="Q40" s="173">
        <f t="shared" si="10"/>
        <v>45288</v>
      </c>
      <c r="R40" s="174">
        <f t="shared" si="11"/>
        <v>45288</v>
      </c>
      <c r="S40" s="176"/>
      <c r="T40" s="176"/>
      <c r="U40" s="181" t="str">
        <f t="shared" si="6"/>
        <v/>
      </c>
      <c r="V40" s="178"/>
      <c r="W40" s="179"/>
      <c r="X40" s="182" t="str">
        <f t="shared" si="7"/>
        <v/>
      </c>
    </row>
    <row r="41" spans="1:26">
      <c r="A41" s="59">
        <f t="shared" si="8"/>
        <v>45228</v>
      </c>
      <c r="B41" s="33">
        <f t="shared" si="2"/>
        <v>45228</v>
      </c>
      <c r="C41" s="149"/>
      <c r="D41" s="149"/>
      <c r="E41" s="66" t="str">
        <f t="shared" si="0"/>
        <v/>
      </c>
      <c r="F41" s="150"/>
      <c r="G41" s="153"/>
      <c r="H41" s="79" t="str">
        <f t="shared" si="3"/>
        <v/>
      </c>
      <c r="I41" s="59">
        <f t="shared" si="9"/>
        <v>45259</v>
      </c>
      <c r="J41" s="33">
        <f t="shared" si="4"/>
        <v>45259</v>
      </c>
      <c r="K41" s="149"/>
      <c r="L41" s="149"/>
      <c r="M41" s="66" t="str">
        <f t="shared" si="1"/>
        <v/>
      </c>
      <c r="N41" s="150"/>
      <c r="O41" s="153"/>
      <c r="P41" s="79" t="str">
        <f t="shared" si="5"/>
        <v/>
      </c>
      <c r="Q41" s="173">
        <f t="shared" si="10"/>
        <v>45289</v>
      </c>
      <c r="R41" s="174">
        <f t="shared" si="11"/>
        <v>45289</v>
      </c>
      <c r="S41" s="176"/>
      <c r="T41" s="176"/>
      <c r="U41" s="181" t="str">
        <f t="shared" si="6"/>
        <v/>
      </c>
      <c r="V41" s="178"/>
      <c r="W41" s="179"/>
      <c r="X41" s="182" t="str">
        <f t="shared" si="7"/>
        <v/>
      </c>
    </row>
    <row r="42" spans="1:26">
      <c r="A42" s="173">
        <f t="shared" si="8"/>
        <v>45229</v>
      </c>
      <c r="B42" s="174">
        <f t="shared" si="2"/>
        <v>45229</v>
      </c>
      <c r="C42" s="176"/>
      <c r="D42" s="176"/>
      <c r="E42" s="181" t="str">
        <f t="shared" si="0"/>
        <v/>
      </c>
      <c r="F42" s="178"/>
      <c r="G42" s="179"/>
      <c r="H42" s="182" t="str">
        <f t="shared" si="3"/>
        <v/>
      </c>
      <c r="I42" s="59">
        <f t="shared" si="9"/>
        <v>45260</v>
      </c>
      <c r="J42" s="33">
        <f t="shared" si="4"/>
        <v>45260</v>
      </c>
      <c r="K42" s="149"/>
      <c r="L42" s="149"/>
      <c r="M42" s="66" t="str">
        <f t="shared" si="1"/>
        <v/>
      </c>
      <c r="N42" s="150"/>
      <c r="O42" s="153"/>
      <c r="P42" s="79" t="str">
        <f t="shared" si="5"/>
        <v/>
      </c>
      <c r="Q42" s="173">
        <f t="shared" si="10"/>
        <v>45290</v>
      </c>
      <c r="R42" s="174">
        <f t="shared" si="11"/>
        <v>45290</v>
      </c>
      <c r="S42" s="176"/>
      <c r="T42" s="176"/>
      <c r="U42" s="181" t="str">
        <f t="shared" si="6"/>
        <v/>
      </c>
      <c r="V42" s="178"/>
      <c r="W42" s="179"/>
      <c r="X42" s="182" t="str">
        <f t="shared" si="7"/>
        <v/>
      </c>
    </row>
    <row r="43" spans="1:26">
      <c r="A43" s="173">
        <f t="shared" si="8"/>
        <v>45230</v>
      </c>
      <c r="B43" s="174">
        <f t="shared" si="2"/>
        <v>45230</v>
      </c>
      <c r="C43" s="176"/>
      <c r="D43" s="176"/>
      <c r="E43" s="181" t="str">
        <f t="shared" si="0"/>
        <v/>
      </c>
      <c r="F43" s="178"/>
      <c r="G43" s="179"/>
      <c r="H43" s="182" t="str">
        <f t="shared" si="3"/>
        <v/>
      </c>
      <c r="I43" s="59" t="str">
        <f>IF(I42="","",IF(MONTH(I42+1)=MONTH($I$13),I42+1,""))</f>
        <v/>
      </c>
      <c r="J43" s="49" t="str">
        <f t="shared" si="4"/>
        <v/>
      </c>
      <c r="K43" s="33"/>
      <c r="L43" s="8"/>
      <c r="M43" s="50"/>
      <c r="N43" s="51"/>
      <c r="O43" s="55"/>
      <c r="P43" s="10"/>
      <c r="Q43" s="59">
        <f t="shared" si="10"/>
        <v>45291</v>
      </c>
      <c r="R43" s="33">
        <f t="shared" si="11"/>
        <v>45291</v>
      </c>
      <c r="S43" s="149"/>
      <c r="T43" s="149"/>
      <c r="U43" s="66" t="str">
        <f t="shared" si="6"/>
        <v/>
      </c>
      <c r="V43" s="150"/>
      <c r="W43" s="153"/>
      <c r="X43" s="79" t="str">
        <f t="shared" si="7"/>
        <v/>
      </c>
    </row>
    <row r="44" spans="1:26" ht="24.75" customHeight="1" thickBot="1">
      <c r="A44" s="236" t="s">
        <v>11</v>
      </c>
      <c r="B44" s="237"/>
      <c r="C44" s="237"/>
      <c r="D44" s="238"/>
      <c r="E44" s="67">
        <f>SUM(E13:E43)</f>
        <v>0</v>
      </c>
      <c r="F44" s="52"/>
      <c r="G44" s="56"/>
      <c r="H44" s="80"/>
      <c r="I44" s="236" t="s">
        <v>11</v>
      </c>
      <c r="J44" s="237"/>
      <c r="K44" s="237"/>
      <c r="L44" s="238"/>
      <c r="M44" s="11">
        <f>SUM(M13:M43)</f>
        <v>0</v>
      </c>
      <c r="N44" s="30"/>
      <c r="O44" s="57"/>
      <c r="P44" s="32"/>
      <c r="Q44" s="236" t="s">
        <v>11</v>
      </c>
      <c r="R44" s="237"/>
      <c r="S44" s="237"/>
      <c r="T44" s="238"/>
      <c r="U44" s="11">
        <f>SUM(U13:U43)</f>
        <v>0</v>
      </c>
      <c r="V44" s="12"/>
      <c r="W44" s="58"/>
      <c r="X44" s="13"/>
    </row>
    <row r="45" spans="1:26" ht="29.25" customHeight="1">
      <c r="A45" s="246">
        <f>J45*P45</f>
        <v>0</v>
      </c>
      <c r="B45" s="247"/>
      <c r="C45" s="247"/>
      <c r="D45" s="248"/>
      <c r="E45" s="4"/>
      <c r="F45" s="4"/>
      <c r="G45" s="4"/>
      <c r="H45" s="154" t="s">
        <v>46</v>
      </c>
      <c r="I45" s="22"/>
      <c r="J45" s="259">
        <f>E44+M44+U44</f>
        <v>0</v>
      </c>
      <c r="K45" s="259"/>
      <c r="L45" s="260"/>
      <c r="M45" s="4"/>
      <c r="N45" s="4"/>
      <c r="O45" s="4"/>
      <c r="P45" s="31">
        <f>'1-Quartal'!$P$45</f>
        <v>5.5</v>
      </c>
      <c r="Q45" s="4"/>
      <c r="R45" s="4"/>
      <c r="S45" s="4"/>
      <c r="T45" s="4"/>
      <c r="U45" s="4"/>
      <c r="V45" s="4"/>
      <c r="W45" s="4"/>
      <c r="X45" s="19"/>
    </row>
    <row r="46" spans="1:26">
      <c r="A46" s="249" t="s">
        <v>13</v>
      </c>
      <c r="B46" s="250"/>
      <c r="C46" s="251"/>
      <c r="D46" s="252"/>
      <c r="E46" s="23"/>
      <c r="F46" s="23"/>
      <c r="G46" s="23"/>
      <c r="H46" s="82" t="s">
        <v>16</v>
      </c>
      <c r="I46" s="25"/>
      <c r="J46" s="26" t="s">
        <v>14</v>
      </c>
      <c r="K46" s="26"/>
      <c r="L46" s="27"/>
      <c r="M46" s="23"/>
      <c r="N46" s="23"/>
      <c r="O46" s="23"/>
      <c r="P46" s="28" t="s">
        <v>15</v>
      </c>
      <c r="Q46" s="4"/>
      <c r="R46" s="4"/>
      <c r="S46" s="4"/>
      <c r="T46" s="4"/>
      <c r="U46" s="4"/>
      <c r="V46" s="4"/>
      <c r="W46" s="4"/>
      <c r="X46" s="19"/>
    </row>
    <row r="47" spans="1:26" ht="47.25" customHeight="1">
      <c r="A47" s="299"/>
      <c r="B47" s="228"/>
      <c r="C47" s="53"/>
      <c r="D47" s="255" t="str">
        <f>'1-Quartal'!$D$47</f>
        <v>Max Mustermann</v>
      </c>
      <c r="E47" s="256"/>
      <c r="F47" s="256"/>
      <c r="G47" s="256"/>
      <c r="H47" s="256"/>
      <c r="I47" s="256"/>
      <c r="J47" s="256"/>
      <c r="K47" s="256"/>
      <c r="L47" s="257"/>
      <c r="M47" s="234"/>
      <c r="N47" s="228"/>
      <c r="O47" s="53"/>
      <c r="P47" s="14"/>
      <c r="Q47" s="227"/>
      <c r="R47" s="227"/>
      <c r="S47" s="227"/>
      <c r="T47" s="227"/>
      <c r="U47" s="227"/>
      <c r="V47" s="227"/>
      <c r="W47" s="227"/>
      <c r="X47" s="228"/>
    </row>
    <row r="48" spans="1:26" s="15" customFormat="1" ht="17.25" customHeight="1">
      <c r="A48" s="229" t="s">
        <v>3</v>
      </c>
      <c r="B48" s="235"/>
      <c r="C48" s="24"/>
      <c r="D48" s="231" t="s">
        <v>12</v>
      </c>
      <c r="E48" s="232"/>
      <c r="F48" s="232"/>
      <c r="G48" s="232"/>
      <c r="H48" s="232"/>
      <c r="I48" s="232"/>
      <c r="J48" s="232"/>
      <c r="K48" s="54"/>
      <c r="L48" s="24"/>
      <c r="M48" s="229" t="s">
        <v>3</v>
      </c>
      <c r="N48" s="230"/>
      <c r="O48" s="24"/>
      <c r="P48" s="231" t="s">
        <v>18</v>
      </c>
      <c r="Q48" s="232"/>
      <c r="R48" s="232"/>
      <c r="S48" s="232"/>
      <c r="T48" s="232"/>
      <c r="U48" s="232"/>
      <c r="V48" s="232"/>
      <c r="W48" s="232"/>
      <c r="X48" s="233"/>
      <c r="Z48" s="70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</sheetData>
  <sheetProtection sheet="1" objects="1" scenarios="1" selectLockedCells="1"/>
  <mergeCells count="30"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  <mergeCell ref="S12:T12"/>
    <mergeCell ref="A44:D44"/>
    <mergeCell ref="I44:L44"/>
    <mergeCell ref="Q44:T44"/>
    <mergeCell ref="D9:E9"/>
    <mergeCell ref="I9:T9"/>
    <mergeCell ref="C12:D12"/>
    <mergeCell ref="K12:L12"/>
    <mergeCell ref="A45:D45"/>
    <mergeCell ref="J45:L45"/>
    <mergeCell ref="A46:D46"/>
    <mergeCell ref="A47:B47"/>
    <mergeCell ref="D47:L47"/>
    <mergeCell ref="Q47:X47"/>
    <mergeCell ref="A48:B48"/>
    <mergeCell ref="D48:J48"/>
    <mergeCell ref="M48:N48"/>
    <mergeCell ref="P48:X48"/>
    <mergeCell ref="M47:N47"/>
  </mergeCells>
  <conditionalFormatting sqref="A13:H43">
    <cfRule type="expression" dxfId="2" priority="3">
      <formula>WEEKDAY($A13,2)&gt;5</formula>
    </cfRule>
  </conditionalFormatting>
  <conditionalFormatting sqref="I13:P43">
    <cfRule type="expression" dxfId="1" priority="2">
      <formula>WEEKDAY($I13,2)&gt;5</formula>
    </cfRule>
  </conditionalFormatting>
  <conditionalFormatting sqref="Q13:X43">
    <cfRule type="expression" dxfId="0" priority="1">
      <formula>WEEKDAY($Q13,2)&gt;5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legacyDrawing r:id="rId2"/>
  <oleObjects>
    <oleObject progId="Word.Picture.8" shapeId="10241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3" sqref="A3:D3"/>
    </sheetView>
  </sheetViews>
  <sheetFormatPr baseColWidth="10" defaultRowHeight="12.75"/>
  <cols>
    <col min="4" max="4" width="40.28515625" bestFit="1" customWidth="1"/>
    <col min="8" max="8" width="15.42578125" customWidth="1"/>
  </cols>
  <sheetData>
    <row r="1" spans="1:8" ht="39" customHeight="1">
      <c r="A1" s="309" t="s">
        <v>24</v>
      </c>
      <c r="B1" s="309"/>
      <c r="C1" s="309"/>
      <c r="D1" s="46">
        <f>'1-Quartal'!$D$7</f>
        <v>2023</v>
      </c>
    </row>
    <row r="2" spans="1:8" ht="24" customHeight="1">
      <c r="A2" s="46"/>
      <c r="B2" s="46"/>
      <c r="C2" s="46"/>
      <c r="D2" s="46"/>
    </row>
    <row r="3" spans="1:8" ht="39" customHeight="1">
      <c r="A3" s="308" t="str">
        <f>'1-Quartal'!$I$6</f>
        <v>Max Mustermann</v>
      </c>
      <c r="B3" s="308"/>
      <c r="C3" s="308"/>
      <c r="D3" s="308"/>
    </row>
    <row r="4" spans="1:8" ht="34.5" customHeight="1">
      <c r="A4" s="34"/>
      <c r="C4" s="47" t="s">
        <v>26</v>
      </c>
    </row>
    <row r="5" spans="1:8" ht="33">
      <c r="A5" s="34" t="s">
        <v>21</v>
      </c>
      <c r="C5" s="48">
        <f>'1-Quartal'!$P$45</f>
        <v>5.5</v>
      </c>
      <c r="D5" s="161">
        <f>'1-Quartal'!$A$45</f>
        <v>0</v>
      </c>
    </row>
    <row r="6" spans="1:8" ht="33">
      <c r="A6" s="34" t="s">
        <v>20</v>
      </c>
      <c r="C6" s="48">
        <f>'2-Quartal '!$P$45</f>
        <v>5.5</v>
      </c>
      <c r="D6" s="35">
        <f>'2-Quartal '!$A$45</f>
        <v>0</v>
      </c>
    </row>
    <row r="7" spans="1:8" ht="33">
      <c r="A7" s="34" t="s">
        <v>22</v>
      </c>
      <c r="C7" s="48">
        <f>'3-Quartal'!$P$45</f>
        <v>5.5</v>
      </c>
      <c r="D7" s="35">
        <f>'3-Quartal'!$A$45</f>
        <v>0</v>
      </c>
    </row>
    <row r="8" spans="1:8" ht="33">
      <c r="A8" s="34" t="s">
        <v>23</v>
      </c>
      <c r="C8" s="48">
        <f>'3-Quartal'!$P$45</f>
        <v>5.5</v>
      </c>
      <c r="D8" s="35">
        <f>'4-Quartal '!$A$45</f>
        <v>0</v>
      </c>
    </row>
    <row r="9" spans="1:8" ht="12" customHeight="1">
      <c r="A9" s="37"/>
      <c r="B9" s="38"/>
      <c r="C9" s="38"/>
      <c r="D9" s="39"/>
      <c r="E9" s="40"/>
    </row>
    <row r="10" spans="1:8" ht="44.25">
      <c r="A10" s="34" t="s">
        <v>24</v>
      </c>
      <c r="D10" s="44">
        <f>SUM(D5:D9)</f>
        <v>0</v>
      </c>
      <c r="G10" s="34"/>
      <c r="H10" s="34"/>
    </row>
    <row r="11" spans="1:8" ht="27.75" customHeight="1"/>
    <row r="14" spans="1:8" ht="33">
      <c r="A14" s="34" t="s">
        <v>21</v>
      </c>
      <c r="C14" s="48">
        <f>'1-Quartal'!$P$45</f>
        <v>5.5</v>
      </c>
      <c r="D14" s="36">
        <f>'1-Quartal'!$J$45</f>
        <v>0</v>
      </c>
      <c r="E14" s="36" t="s">
        <v>25</v>
      </c>
    </row>
    <row r="15" spans="1:8" ht="33">
      <c r="A15" s="34" t="s">
        <v>20</v>
      </c>
      <c r="C15" s="48">
        <f>'2-Quartal '!$P$45</f>
        <v>5.5</v>
      </c>
      <c r="D15" s="36">
        <f>'2-Quartal '!$J$45</f>
        <v>0</v>
      </c>
      <c r="E15" s="36" t="s">
        <v>25</v>
      </c>
    </row>
    <row r="16" spans="1:8" ht="33">
      <c r="A16" s="34" t="s">
        <v>22</v>
      </c>
      <c r="C16" s="48">
        <f>'3-Quartal'!$P$45</f>
        <v>5.5</v>
      </c>
      <c r="D16" s="36">
        <f>'3-Quartal'!$J$45</f>
        <v>0</v>
      </c>
      <c r="E16" s="36" t="s">
        <v>25</v>
      </c>
    </row>
    <row r="17" spans="1:5" ht="33">
      <c r="A17" s="34" t="s">
        <v>23</v>
      </c>
      <c r="C17" s="48">
        <f>'3-Quartal'!$P$45</f>
        <v>5.5</v>
      </c>
      <c r="D17" s="36">
        <f>'4-Quartal '!$J$45</f>
        <v>0</v>
      </c>
      <c r="E17" s="36" t="s">
        <v>25</v>
      </c>
    </row>
    <row r="18" spans="1:5">
      <c r="A18" s="41"/>
      <c r="B18" s="42"/>
      <c r="C18" s="42"/>
      <c r="D18" s="42"/>
      <c r="E18" s="43"/>
    </row>
    <row r="19" spans="1:5" ht="44.25">
      <c r="A19" s="34" t="s">
        <v>24</v>
      </c>
      <c r="D19" s="45">
        <f>SUM(D14:D17)</f>
        <v>0</v>
      </c>
      <c r="E19" s="36" t="s">
        <v>25</v>
      </c>
    </row>
  </sheetData>
  <sheetProtection sheet="1" objects="1" scenarios="1" selectLockedCells="1" selectUnlockedCells="1"/>
  <mergeCells count="2">
    <mergeCell ref="A3:D3"/>
    <mergeCell ref="A1:C1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INFO1</vt:lpstr>
      <vt:lpstr>INFO2</vt:lpstr>
      <vt:lpstr>1-Quartal</vt:lpstr>
      <vt:lpstr>2-Quartal </vt:lpstr>
      <vt:lpstr>3-Quartal</vt:lpstr>
      <vt:lpstr>4-Quartal </vt:lpstr>
      <vt:lpstr>Gesamt</vt:lpstr>
      <vt:lpstr>'1-Quartal'!Druckbereich</vt:lpstr>
      <vt:lpstr>'2-Quartal '!Druckbereich</vt:lpstr>
      <vt:lpstr>'3-Quartal'!Druckbereich</vt:lpstr>
      <vt:lpstr>'4-Quartal 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Kunde</dc:creator>
  <cp:lastModifiedBy>User</cp:lastModifiedBy>
  <cp:lastPrinted>2018-11-22T15:36:48Z</cp:lastPrinted>
  <dcterms:created xsi:type="dcterms:W3CDTF">2007-11-26T22:23:31Z</dcterms:created>
  <dcterms:modified xsi:type="dcterms:W3CDTF">2023-01-14T09:47:16Z</dcterms:modified>
</cp:coreProperties>
</file>