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embeddings/oleObject1.bin" ContentType="application/vnd.openxmlformats-officedocument.oleObject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embeddings/oleObject2.bin" ContentType="application/vnd.openxmlformats-officedocument.oleObject"/>
  <Override PartName="/xl/printerSettings/printerSettings4.bin" ContentType="application/vnd.openxmlformats-officedocument.spreadsheetml.printerSettings"/>
  <Override PartName="/xl/drawings/drawing4.xml" ContentType="application/vnd.openxmlformats-officedocument.drawing+xml"/>
  <Override PartName="/xl/embeddings/oleObject3.bin" ContentType="application/vnd.openxmlformats-officedocument.oleObject"/>
  <Override PartName="/xl/printerSettings/printerSettings5.bin" ContentType="application/vnd.openxmlformats-officedocument.spreadsheetml.printerSettings"/>
  <Override PartName="/xl/drawings/drawing5.xml" ContentType="application/vnd.openxmlformats-officedocument.drawing+xml"/>
  <Override PartName="/xl/embeddings/oleObject4.bin" ContentType="application/vnd.openxmlformats-officedocument.oleObject"/>
  <Override PartName="/xl/printerSettings/printerSettings6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pallmrt\Pr\TV\4_TechnischerLeiter\2024\"/>
    </mc:Choice>
  </mc:AlternateContent>
  <xr:revisionPtr revIDLastSave="0" documentId="13_ncr:1_{DC08A5CA-FEAD-41AB-BE1E-F83168F4012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FO1" sheetId="14" r:id="rId1"/>
    <sheet name="INFO2" sheetId="15" r:id="rId2"/>
    <sheet name="1-Quartal" sheetId="6" r:id="rId3"/>
    <sheet name="2-Quartal " sheetId="11" r:id="rId4"/>
    <sheet name="3-Quartal" sheetId="12" r:id="rId5"/>
    <sheet name="4-Quartal " sheetId="13" r:id="rId6"/>
    <sheet name="Gesamt" sheetId="10" r:id="rId7"/>
  </sheets>
  <definedNames>
    <definedName name="_xlnm.Print_Area" localSheetId="2">'1-Quartal'!$A$1:$X$48</definedName>
    <definedName name="_xlnm.Print_Area" localSheetId="3">'2-Quartal '!$A$1:$X$48</definedName>
    <definedName name="_xlnm.Print_Area" localSheetId="4">'3-Quartal'!$A$1:$X$48</definedName>
    <definedName name="_xlnm.Print_Area" localSheetId="5">'4-Quartal '!$A$1:$X$48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2" l="1"/>
  <c r="H43" i="12"/>
  <c r="P42" i="11"/>
  <c r="M42" i="11"/>
  <c r="P13" i="12"/>
  <c r="P14" i="12"/>
  <c r="H14" i="12"/>
  <c r="P14" i="11"/>
  <c r="P13" i="6"/>
  <c r="H13" i="6"/>
  <c r="H14" i="6"/>
  <c r="H41" i="12"/>
  <c r="E13" i="6"/>
  <c r="A11" i="6"/>
  <c r="A13" i="6" s="1"/>
  <c r="A14" i="6" s="1"/>
  <c r="E14" i="6"/>
  <c r="H18" i="11"/>
  <c r="E13" i="12"/>
  <c r="D47" i="6"/>
  <c r="D47" i="12" s="1"/>
  <c r="X16" i="13"/>
  <c r="U7" i="13"/>
  <c r="U4" i="13"/>
  <c r="X19" i="6"/>
  <c r="H36" i="6"/>
  <c r="P26" i="11"/>
  <c r="M27" i="11"/>
  <c r="M39" i="13"/>
  <c r="M13" i="12"/>
  <c r="D7" i="12"/>
  <c r="A11" i="12" s="1"/>
  <c r="A13" i="12" s="1"/>
  <c r="M14" i="12"/>
  <c r="Z15" i="13"/>
  <c r="AA15" i="13"/>
  <c r="Z16" i="13"/>
  <c r="AA16" i="13"/>
  <c r="Z17" i="13"/>
  <c r="AA17" i="13"/>
  <c r="Z18" i="13"/>
  <c r="AA18" i="13"/>
  <c r="Z19" i="13"/>
  <c r="AA19" i="13"/>
  <c r="Z20" i="13"/>
  <c r="AA20" i="13"/>
  <c r="Z21" i="13"/>
  <c r="AA21" i="13"/>
  <c r="Z22" i="13"/>
  <c r="AA22" i="13"/>
  <c r="Z23" i="13"/>
  <c r="AA23" i="13"/>
  <c r="Z24" i="13"/>
  <c r="AA24" i="13"/>
  <c r="Z25" i="13"/>
  <c r="AA25" i="13"/>
  <c r="Z26" i="13"/>
  <c r="AA26" i="13"/>
  <c r="Z15" i="12"/>
  <c r="AA15" i="12"/>
  <c r="Z16" i="12"/>
  <c r="AA16" i="12"/>
  <c r="Z17" i="12"/>
  <c r="AA17" i="12"/>
  <c r="Z18" i="12"/>
  <c r="AA18" i="12"/>
  <c r="Z19" i="12"/>
  <c r="AA19" i="12"/>
  <c r="Z20" i="12"/>
  <c r="AA20" i="12"/>
  <c r="Z21" i="12"/>
  <c r="AA21" i="12"/>
  <c r="Z22" i="12"/>
  <c r="AA22" i="12"/>
  <c r="Z23" i="12"/>
  <c r="AA23" i="12"/>
  <c r="Z24" i="12"/>
  <c r="AA24" i="12"/>
  <c r="Z25" i="12"/>
  <c r="AA25" i="12"/>
  <c r="Z26" i="12"/>
  <c r="AA26" i="12"/>
  <c r="Z15" i="11"/>
  <c r="AA15" i="11"/>
  <c r="Z16" i="11"/>
  <c r="AA16" i="11"/>
  <c r="Z17" i="11"/>
  <c r="AA17" i="11"/>
  <c r="Z18" i="11"/>
  <c r="AA18" i="11"/>
  <c r="Z19" i="11"/>
  <c r="AA19" i="11"/>
  <c r="Z20" i="11"/>
  <c r="AA20" i="11"/>
  <c r="Z21" i="11"/>
  <c r="AA21" i="11"/>
  <c r="Z22" i="11"/>
  <c r="AA22" i="11"/>
  <c r="Z23" i="11"/>
  <c r="AA23" i="11"/>
  <c r="Z24" i="11"/>
  <c r="AA24" i="11"/>
  <c r="Z25" i="11"/>
  <c r="AA25" i="11"/>
  <c r="Z26" i="11"/>
  <c r="AA26" i="11"/>
  <c r="P43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29" i="11"/>
  <c r="P30" i="11"/>
  <c r="P31" i="11"/>
  <c r="X16" i="12"/>
  <c r="H22" i="11"/>
  <c r="H23" i="11"/>
  <c r="H24" i="11"/>
  <c r="H25" i="11"/>
  <c r="H16" i="11"/>
  <c r="H17" i="11"/>
  <c r="H19" i="11"/>
  <c r="H20" i="11"/>
  <c r="H21" i="11"/>
  <c r="M41" i="6"/>
  <c r="M43" i="11"/>
  <c r="H13" i="11"/>
  <c r="M18" i="6"/>
  <c r="X13" i="11"/>
  <c r="X14" i="11"/>
  <c r="X15" i="11"/>
  <c r="X16" i="11"/>
  <c r="H22" i="12"/>
  <c r="H23" i="12"/>
  <c r="H24" i="12"/>
  <c r="H25" i="12"/>
  <c r="H22" i="13"/>
  <c r="H23" i="13"/>
  <c r="H24" i="13"/>
  <c r="H25" i="13"/>
  <c r="M43" i="12"/>
  <c r="U13" i="11"/>
  <c r="U14" i="11"/>
  <c r="M14" i="11"/>
  <c r="P43" i="11"/>
  <c r="P17" i="11"/>
  <c r="P16" i="11"/>
  <c r="P15" i="11"/>
  <c r="H22" i="6"/>
  <c r="H23" i="6"/>
  <c r="H24" i="6"/>
  <c r="M19" i="6"/>
  <c r="E14" i="13"/>
  <c r="E15" i="6"/>
  <c r="H17" i="6"/>
  <c r="U4" i="12"/>
  <c r="E15" i="11"/>
  <c r="U7" i="12"/>
  <c r="U7" i="11"/>
  <c r="U4" i="11"/>
  <c r="I6" i="13"/>
  <c r="I6" i="12"/>
  <c r="I6" i="11"/>
  <c r="P45" i="13"/>
  <c r="P45" i="12"/>
  <c r="C8" i="10" s="1"/>
  <c r="P45" i="11"/>
  <c r="C15" i="10" s="1"/>
  <c r="D7" i="13"/>
  <c r="Q11" i="13" s="1"/>
  <c r="Q13" i="13" s="1"/>
  <c r="D7" i="11"/>
  <c r="I11" i="11" s="1"/>
  <c r="I13" i="11" s="1"/>
  <c r="X43" i="13"/>
  <c r="U43" i="13"/>
  <c r="H43" i="13"/>
  <c r="E43" i="13"/>
  <c r="X42" i="13"/>
  <c r="U42" i="13"/>
  <c r="P42" i="13"/>
  <c r="M42" i="13"/>
  <c r="H42" i="13"/>
  <c r="E42" i="13"/>
  <c r="X41" i="13"/>
  <c r="U41" i="13"/>
  <c r="P41" i="13"/>
  <c r="M41" i="13"/>
  <c r="H41" i="13"/>
  <c r="E41" i="13"/>
  <c r="X40" i="13"/>
  <c r="U40" i="13"/>
  <c r="P40" i="13"/>
  <c r="M40" i="13"/>
  <c r="H40" i="13"/>
  <c r="E40" i="13"/>
  <c r="X39" i="13"/>
  <c r="U39" i="13"/>
  <c r="P39" i="13"/>
  <c r="H39" i="13"/>
  <c r="E39" i="13"/>
  <c r="X38" i="13"/>
  <c r="U38" i="13"/>
  <c r="P38" i="13"/>
  <c r="M38" i="13"/>
  <c r="H38" i="13"/>
  <c r="E38" i="13"/>
  <c r="X37" i="13"/>
  <c r="U37" i="13"/>
  <c r="P37" i="13"/>
  <c r="M37" i="13"/>
  <c r="H37" i="13"/>
  <c r="E37" i="13"/>
  <c r="X36" i="13"/>
  <c r="U36" i="13"/>
  <c r="P36" i="13"/>
  <c r="M36" i="13"/>
  <c r="H36" i="13"/>
  <c r="E36" i="13"/>
  <c r="X35" i="13"/>
  <c r="U35" i="13"/>
  <c r="P35" i="13"/>
  <c r="M35" i="13"/>
  <c r="H35" i="13"/>
  <c r="E35" i="13"/>
  <c r="X34" i="13"/>
  <c r="U34" i="13"/>
  <c r="P34" i="13"/>
  <c r="M34" i="13"/>
  <c r="H34" i="13"/>
  <c r="E34" i="13"/>
  <c r="X33" i="13"/>
  <c r="U33" i="13"/>
  <c r="P33" i="13"/>
  <c r="M33" i="13"/>
  <c r="H33" i="13"/>
  <c r="E33" i="13"/>
  <c r="X32" i="13"/>
  <c r="U32" i="13"/>
  <c r="P32" i="13"/>
  <c r="M32" i="13"/>
  <c r="H32" i="13"/>
  <c r="E32" i="13"/>
  <c r="X31" i="13"/>
  <c r="U31" i="13"/>
  <c r="P31" i="13"/>
  <c r="M31" i="13"/>
  <c r="H31" i="13"/>
  <c r="E31" i="13"/>
  <c r="X30" i="13"/>
  <c r="U30" i="13"/>
  <c r="P30" i="13"/>
  <c r="M30" i="13"/>
  <c r="H30" i="13"/>
  <c r="E30" i="13"/>
  <c r="X29" i="13"/>
  <c r="U29" i="13"/>
  <c r="P29" i="13"/>
  <c r="M29" i="13"/>
  <c r="H29" i="13"/>
  <c r="E29" i="13"/>
  <c r="X28" i="13"/>
  <c r="U28" i="13"/>
  <c r="P28" i="13"/>
  <c r="M28" i="13"/>
  <c r="H28" i="13"/>
  <c r="E28" i="13"/>
  <c r="X27" i="13"/>
  <c r="U27" i="13"/>
  <c r="P27" i="13"/>
  <c r="M27" i="13"/>
  <c r="H27" i="13"/>
  <c r="E27" i="13"/>
  <c r="X26" i="13"/>
  <c r="U26" i="13"/>
  <c r="P26" i="13"/>
  <c r="M26" i="13"/>
  <c r="H26" i="13"/>
  <c r="E26" i="13"/>
  <c r="X25" i="13"/>
  <c r="U25" i="13"/>
  <c r="P25" i="13"/>
  <c r="M25" i="13"/>
  <c r="E25" i="13"/>
  <c r="X24" i="13"/>
  <c r="U24" i="13"/>
  <c r="P24" i="13"/>
  <c r="M24" i="13"/>
  <c r="E24" i="13"/>
  <c r="X23" i="13"/>
  <c r="U23" i="13"/>
  <c r="P23" i="13"/>
  <c r="M23" i="13"/>
  <c r="E23" i="13"/>
  <c r="X22" i="13"/>
  <c r="U22" i="13"/>
  <c r="P22" i="13"/>
  <c r="M22" i="13"/>
  <c r="E22" i="13"/>
  <c r="X21" i="13"/>
  <c r="U21" i="13"/>
  <c r="P21" i="13"/>
  <c r="M21" i="13"/>
  <c r="H21" i="13"/>
  <c r="E21" i="13"/>
  <c r="X20" i="13"/>
  <c r="U20" i="13"/>
  <c r="P20" i="13"/>
  <c r="M20" i="13"/>
  <c r="H20" i="13"/>
  <c r="E20" i="13"/>
  <c r="X19" i="13"/>
  <c r="U19" i="13"/>
  <c r="P19" i="13"/>
  <c r="M19" i="13"/>
  <c r="H19" i="13"/>
  <c r="E19" i="13"/>
  <c r="X18" i="13"/>
  <c r="U18" i="13"/>
  <c r="P18" i="13"/>
  <c r="M18" i="13"/>
  <c r="H18" i="13"/>
  <c r="E18" i="13"/>
  <c r="X17" i="13"/>
  <c r="U17" i="13"/>
  <c r="P17" i="13"/>
  <c r="M17" i="13"/>
  <c r="H17" i="13"/>
  <c r="E17" i="13"/>
  <c r="U16" i="13"/>
  <c r="P16" i="13"/>
  <c r="M16" i="13"/>
  <c r="H16" i="13"/>
  <c r="E16" i="13"/>
  <c r="X15" i="13"/>
  <c r="U15" i="13"/>
  <c r="P15" i="13"/>
  <c r="M15" i="13"/>
  <c r="H15" i="13"/>
  <c r="E15" i="13"/>
  <c r="X14" i="13"/>
  <c r="U14" i="13"/>
  <c r="P14" i="13"/>
  <c r="M14" i="13"/>
  <c r="H14" i="13"/>
  <c r="X13" i="13"/>
  <c r="U13" i="13"/>
  <c r="P13" i="13"/>
  <c r="M13" i="13"/>
  <c r="H13" i="13"/>
  <c r="E13" i="13"/>
  <c r="X43" i="12"/>
  <c r="U43" i="12"/>
  <c r="X42" i="12"/>
  <c r="U42" i="12"/>
  <c r="M42" i="12"/>
  <c r="H42" i="12"/>
  <c r="E42" i="12"/>
  <c r="X41" i="12"/>
  <c r="U41" i="12"/>
  <c r="M41" i="12"/>
  <c r="E41" i="12"/>
  <c r="X40" i="12"/>
  <c r="U40" i="12"/>
  <c r="M40" i="12"/>
  <c r="H40" i="12"/>
  <c r="E40" i="12"/>
  <c r="X39" i="12"/>
  <c r="U39" i="12"/>
  <c r="M39" i="12"/>
  <c r="H39" i="12"/>
  <c r="E39" i="12"/>
  <c r="X38" i="12"/>
  <c r="U38" i="12"/>
  <c r="M38" i="12"/>
  <c r="H38" i="12"/>
  <c r="E38" i="12"/>
  <c r="X37" i="12"/>
  <c r="U37" i="12"/>
  <c r="M37" i="12"/>
  <c r="H37" i="12"/>
  <c r="E37" i="12"/>
  <c r="X36" i="12"/>
  <c r="U36" i="12"/>
  <c r="M36" i="12"/>
  <c r="H36" i="12"/>
  <c r="E36" i="12"/>
  <c r="X35" i="12"/>
  <c r="U35" i="12"/>
  <c r="M35" i="12"/>
  <c r="H35" i="12"/>
  <c r="E35" i="12"/>
  <c r="X34" i="12"/>
  <c r="U34" i="12"/>
  <c r="M34" i="12"/>
  <c r="H34" i="12"/>
  <c r="E34" i="12"/>
  <c r="X33" i="12"/>
  <c r="U33" i="12"/>
  <c r="M33" i="12"/>
  <c r="H33" i="12"/>
  <c r="E33" i="12"/>
  <c r="X32" i="12"/>
  <c r="U32" i="12"/>
  <c r="M32" i="12"/>
  <c r="H32" i="12"/>
  <c r="E32" i="12"/>
  <c r="X31" i="12"/>
  <c r="U31" i="12"/>
  <c r="M31" i="12"/>
  <c r="H31" i="12"/>
  <c r="E31" i="12"/>
  <c r="X30" i="12"/>
  <c r="U30" i="12"/>
  <c r="M30" i="12"/>
  <c r="H30" i="12"/>
  <c r="E30" i="12"/>
  <c r="X29" i="12"/>
  <c r="U29" i="12"/>
  <c r="M29" i="12"/>
  <c r="H29" i="12"/>
  <c r="E29" i="12"/>
  <c r="X28" i="12"/>
  <c r="U28" i="12"/>
  <c r="M28" i="12"/>
  <c r="H28" i="12"/>
  <c r="E28" i="12"/>
  <c r="X27" i="12"/>
  <c r="U27" i="12"/>
  <c r="M27" i="12"/>
  <c r="H27" i="12"/>
  <c r="E27" i="12"/>
  <c r="X26" i="12"/>
  <c r="U26" i="12"/>
  <c r="M26" i="12"/>
  <c r="H26" i="12"/>
  <c r="E26" i="12"/>
  <c r="X25" i="12"/>
  <c r="U25" i="12"/>
  <c r="M25" i="12"/>
  <c r="E25" i="12"/>
  <c r="X24" i="12"/>
  <c r="U24" i="12"/>
  <c r="M24" i="12"/>
  <c r="E24" i="12"/>
  <c r="X23" i="12"/>
  <c r="U23" i="12"/>
  <c r="M23" i="12"/>
  <c r="E23" i="12"/>
  <c r="X22" i="12"/>
  <c r="U22" i="12"/>
  <c r="M22" i="12"/>
  <c r="E22" i="12"/>
  <c r="X21" i="12"/>
  <c r="U21" i="12"/>
  <c r="M21" i="12"/>
  <c r="H21" i="12"/>
  <c r="E21" i="12"/>
  <c r="X20" i="12"/>
  <c r="U20" i="12"/>
  <c r="M20" i="12"/>
  <c r="H20" i="12"/>
  <c r="E20" i="12"/>
  <c r="X19" i="12"/>
  <c r="U19" i="12"/>
  <c r="M19" i="12"/>
  <c r="H19" i="12"/>
  <c r="E19" i="12"/>
  <c r="X18" i="12"/>
  <c r="U18" i="12"/>
  <c r="M18" i="12"/>
  <c r="H18" i="12"/>
  <c r="E18" i="12"/>
  <c r="X17" i="12"/>
  <c r="U17" i="12"/>
  <c r="M17" i="12"/>
  <c r="H17" i="12"/>
  <c r="E17" i="12"/>
  <c r="U16" i="12"/>
  <c r="M16" i="12"/>
  <c r="H16" i="12"/>
  <c r="E16" i="12"/>
  <c r="X15" i="12"/>
  <c r="U15" i="12"/>
  <c r="M15" i="12"/>
  <c r="H15" i="12"/>
  <c r="E15" i="12"/>
  <c r="X14" i="12"/>
  <c r="U14" i="12"/>
  <c r="E14" i="12"/>
  <c r="X13" i="12"/>
  <c r="U13" i="12"/>
  <c r="H13" i="12"/>
  <c r="X43" i="11"/>
  <c r="U43" i="11"/>
  <c r="X42" i="11"/>
  <c r="U42" i="11"/>
  <c r="H42" i="11"/>
  <c r="E42" i="11"/>
  <c r="X41" i="11"/>
  <c r="U41" i="11"/>
  <c r="P41" i="11"/>
  <c r="M41" i="11"/>
  <c r="H41" i="11"/>
  <c r="E41" i="11"/>
  <c r="X40" i="11"/>
  <c r="U40" i="11"/>
  <c r="P40" i="11"/>
  <c r="M40" i="11"/>
  <c r="H40" i="11"/>
  <c r="E40" i="11"/>
  <c r="X39" i="11"/>
  <c r="U39" i="11"/>
  <c r="P39" i="11"/>
  <c r="M39" i="11"/>
  <c r="H39" i="11"/>
  <c r="E39" i="11"/>
  <c r="X38" i="11"/>
  <c r="U38" i="11"/>
  <c r="P38" i="11"/>
  <c r="M38" i="11"/>
  <c r="H38" i="11"/>
  <c r="E38" i="11"/>
  <c r="X37" i="11"/>
  <c r="U37" i="11"/>
  <c r="P37" i="11"/>
  <c r="M37" i="11"/>
  <c r="H37" i="11"/>
  <c r="E37" i="11"/>
  <c r="X36" i="11"/>
  <c r="U36" i="11"/>
  <c r="P36" i="11"/>
  <c r="M36" i="11"/>
  <c r="H36" i="11"/>
  <c r="E36" i="11"/>
  <c r="X35" i="11"/>
  <c r="U35" i="11"/>
  <c r="P35" i="11"/>
  <c r="M35" i="11"/>
  <c r="H35" i="11"/>
  <c r="E35" i="11"/>
  <c r="X34" i="11"/>
  <c r="U34" i="11"/>
  <c r="P34" i="11"/>
  <c r="M34" i="11"/>
  <c r="H34" i="11"/>
  <c r="E34" i="11"/>
  <c r="X33" i="11"/>
  <c r="U33" i="11"/>
  <c r="P33" i="11"/>
  <c r="M33" i="11"/>
  <c r="H33" i="11"/>
  <c r="E33" i="11"/>
  <c r="X32" i="11"/>
  <c r="U32" i="11"/>
  <c r="P32" i="11"/>
  <c r="M32" i="11"/>
  <c r="H32" i="11"/>
  <c r="E32" i="11"/>
  <c r="X31" i="11"/>
  <c r="U31" i="11"/>
  <c r="M31" i="11"/>
  <c r="H31" i="11"/>
  <c r="E31" i="11"/>
  <c r="X30" i="11"/>
  <c r="U30" i="11"/>
  <c r="M30" i="11"/>
  <c r="H30" i="11"/>
  <c r="E30" i="11"/>
  <c r="X29" i="11"/>
  <c r="U29" i="11"/>
  <c r="M29" i="11"/>
  <c r="H29" i="11"/>
  <c r="E29" i="11"/>
  <c r="X28" i="11"/>
  <c r="U28" i="11"/>
  <c r="P28" i="11"/>
  <c r="M28" i="11"/>
  <c r="H28" i="11"/>
  <c r="E28" i="11"/>
  <c r="X27" i="11"/>
  <c r="U27" i="11"/>
  <c r="P27" i="11"/>
  <c r="H27" i="11"/>
  <c r="E27" i="11"/>
  <c r="X26" i="11"/>
  <c r="U26" i="11"/>
  <c r="M26" i="11"/>
  <c r="H26" i="11"/>
  <c r="E26" i="11"/>
  <c r="X25" i="11"/>
  <c r="U25" i="11"/>
  <c r="P25" i="11"/>
  <c r="M25" i="11"/>
  <c r="E25" i="11"/>
  <c r="X24" i="11"/>
  <c r="U24" i="11"/>
  <c r="P24" i="11"/>
  <c r="M24" i="11"/>
  <c r="E24" i="11"/>
  <c r="X23" i="11"/>
  <c r="U23" i="11"/>
  <c r="P23" i="11"/>
  <c r="M23" i="11"/>
  <c r="E23" i="11"/>
  <c r="X22" i="11"/>
  <c r="U22" i="11"/>
  <c r="P22" i="11"/>
  <c r="M22" i="11"/>
  <c r="E22" i="11"/>
  <c r="X21" i="11"/>
  <c r="U21" i="11"/>
  <c r="P21" i="11"/>
  <c r="M21" i="11"/>
  <c r="E21" i="11"/>
  <c r="X20" i="11"/>
  <c r="U20" i="11"/>
  <c r="P20" i="11"/>
  <c r="M20" i="11"/>
  <c r="E20" i="11"/>
  <c r="X19" i="11"/>
  <c r="U19" i="11"/>
  <c r="P19" i="11"/>
  <c r="M19" i="11"/>
  <c r="E19" i="11"/>
  <c r="X18" i="11"/>
  <c r="U18" i="11"/>
  <c r="P18" i="11"/>
  <c r="M18" i="11"/>
  <c r="E18" i="11"/>
  <c r="X17" i="11"/>
  <c r="U17" i="11"/>
  <c r="M17" i="11"/>
  <c r="E17" i="11"/>
  <c r="U16" i="11"/>
  <c r="M16" i="11"/>
  <c r="E16" i="11"/>
  <c r="U15" i="11"/>
  <c r="M15" i="11"/>
  <c r="H15" i="11"/>
  <c r="H14" i="11"/>
  <c r="E14" i="11"/>
  <c r="P13" i="11"/>
  <c r="M13" i="11"/>
  <c r="E13" i="11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X14" i="6"/>
  <c r="X15" i="6"/>
  <c r="X16" i="6"/>
  <c r="X17" i="6"/>
  <c r="X18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13" i="6"/>
  <c r="U13" i="6"/>
  <c r="P42" i="6"/>
  <c r="M15" i="6"/>
  <c r="M16" i="6"/>
  <c r="M17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13" i="6"/>
  <c r="M14" i="6"/>
  <c r="M42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H15" i="6"/>
  <c r="H16" i="6"/>
  <c r="H18" i="6"/>
  <c r="H19" i="6"/>
  <c r="H20" i="6"/>
  <c r="H21" i="6"/>
  <c r="H25" i="6"/>
  <c r="H26" i="6"/>
  <c r="H27" i="6"/>
  <c r="H28" i="6"/>
  <c r="H29" i="6"/>
  <c r="H30" i="6"/>
  <c r="H31" i="6"/>
  <c r="H32" i="6"/>
  <c r="H33" i="6"/>
  <c r="H34" i="6"/>
  <c r="H35" i="6"/>
  <c r="H37" i="6"/>
  <c r="H38" i="6"/>
  <c r="H39" i="6"/>
  <c r="H40" i="6"/>
  <c r="H41" i="6"/>
  <c r="H42" i="6"/>
  <c r="H43" i="6"/>
  <c r="C6" i="10"/>
  <c r="E16" i="6"/>
  <c r="E17" i="6"/>
  <c r="E18" i="6"/>
  <c r="E19" i="6"/>
  <c r="E20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Q11" i="6"/>
  <c r="Q13" i="6" s="1"/>
  <c r="Q14" i="6" s="1"/>
  <c r="Q15" i="6" s="1"/>
  <c r="I11" i="6"/>
  <c r="I13" i="6" s="1"/>
  <c r="I14" i="6" s="1"/>
  <c r="I15" i="6" s="1"/>
  <c r="D1" i="10"/>
  <c r="C14" i="10"/>
  <c r="C5" i="10"/>
  <c r="A3" i="10"/>
  <c r="C16" i="10"/>
  <c r="C7" i="10"/>
  <c r="U44" i="12" l="1"/>
  <c r="M44" i="12"/>
  <c r="M44" i="11"/>
  <c r="U44" i="13"/>
  <c r="I11" i="12"/>
  <c r="I13" i="12" s="1"/>
  <c r="J13" i="12" s="1"/>
  <c r="Q11" i="12"/>
  <c r="Q13" i="12" s="1"/>
  <c r="R13" i="12" s="1"/>
  <c r="D47" i="11"/>
  <c r="M44" i="13"/>
  <c r="E44" i="12"/>
  <c r="J13" i="6"/>
  <c r="E44" i="13"/>
  <c r="R13" i="6"/>
  <c r="A11" i="13"/>
  <c r="A13" i="13" s="1"/>
  <c r="A14" i="13" s="1"/>
  <c r="I11" i="13"/>
  <c r="I13" i="13" s="1"/>
  <c r="J13" i="13" s="1"/>
  <c r="A11" i="11"/>
  <c r="A13" i="11" s="1"/>
  <c r="A14" i="11" s="1"/>
  <c r="Q11" i="11"/>
  <c r="Q13" i="11" s="1"/>
  <c r="R13" i="11" s="1"/>
  <c r="R15" i="6"/>
  <c r="Q16" i="6"/>
  <c r="I16" i="6"/>
  <c r="J15" i="6"/>
  <c r="M44" i="6"/>
  <c r="J14" i="6"/>
  <c r="E44" i="6"/>
  <c r="B13" i="6"/>
  <c r="C17" i="10"/>
  <c r="R13" i="13"/>
  <c r="Q14" i="13"/>
  <c r="R14" i="13" s="1"/>
  <c r="D47" i="13"/>
  <c r="U44" i="11"/>
  <c r="E44" i="11"/>
  <c r="I14" i="11"/>
  <c r="J14" i="11" s="1"/>
  <c r="J13" i="11"/>
  <c r="U44" i="6"/>
  <c r="R14" i="6"/>
  <c r="A14" i="12"/>
  <c r="B13" i="12"/>
  <c r="Q14" i="12" l="1"/>
  <c r="R14" i="12" s="1"/>
  <c r="J45" i="12"/>
  <c r="D16" i="10" s="1"/>
  <c r="Q15" i="13"/>
  <c r="R15" i="13" s="1"/>
  <c r="I14" i="12"/>
  <c r="J45" i="13"/>
  <c r="A45" i="13" s="1"/>
  <c r="D8" i="10" s="1"/>
  <c r="I14" i="13"/>
  <c r="J14" i="13" s="1"/>
  <c r="Q14" i="11"/>
  <c r="Q15" i="11" s="1"/>
  <c r="R15" i="11" s="1"/>
  <c r="D17" i="10"/>
  <c r="B13" i="11"/>
  <c r="I15" i="11"/>
  <c r="J15" i="11" s="1"/>
  <c r="B13" i="13"/>
  <c r="I17" i="6"/>
  <c r="J16" i="6"/>
  <c r="R16" i="6"/>
  <c r="Q17" i="6"/>
  <c r="B14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J45" i="6"/>
  <c r="A45" i="6" s="1"/>
  <c r="D5" i="10" s="1"/>
  <c r="J45" i="11"/>
  <c r="A45" i="11" s="1"/>
  <c r="D6" i="10" s="1"/>
  <c r="A15" i="13"/>
  <c r="B14" i="13"/>
  <c r="A15" i="11"/>
  <c r="B14" i="11"/>
  <c r="B14" i="12"/>
  <c r="A15" i="12"/>
  <c r="Q16" i="13" l="1"/>
  <c r="R16" i="13" s="1"/>
  <c r="Q15" i="12"/>
  <c r="R15" i="12" s="1"/>
  <c r="A45" i="12"/>
  <c r="D7" i="10" s="1"/>
  <c r="D10" i="10" s="1"/>
  <c r="J14" i="12"/>
  <c r="I15" i="12"/>
  <c r="I15" i="13"/>
  <c r="I16" i="13" s="1"/>
  <c r="I16" i="11"/>
  <c r="J16" i="11" s="1"/>
  <c r="Q16" i="11"/>
  <c r="R14" i="11"/>
  <c r="R17" i="6"/>
  <c r="Q18" i="6"/>
  <c r="I18" i="6"/>
  <c r="J17" i="6"/>
  <c r="D14" i="10"/>
  <c r="B15" i="6"/>
  <c r="D15" i="10"/>
  <c r="B15" i="13"/>
  <c r="A16" i="13"/>
  <c r="A16" i="11"/>
  <c r="B15" i="11"/>
  <c r="B15" i="12"/>
  <c r="A16" i="12"/>
  <c r="Q17" i="13" l="1"/>
  <c r="Q18" i="13" s="1"/>
  <c r="Q16" i="12"/>
  <c r="J15" i="13"/>
  <c r="J15" i="12"/>
  <c r="I16" i="12"/>
  <c r="I17" i="11"/>
  <c r="J17" i="11" s="1"/>
  <c r="R16" i="11"/>
  <c r="Q17" i="11"/>
  <c r="R18" i="6"/>
  <c r="Q19" i="6"/>
  <c r="I19" i="6"/>
  <c r="J18" i="6"/>
  <c r="D19" i="10"/>
  <c r="B16" i="6"/>
  <c r="B16" i="13"/>
  <c r="A17" i="13"/>
  <c r="B16" i="11"/>
  <c r="A17" i="11"/>
  <c r="J16" i="13"/>
  <c r="I17" i="13"/>
  <c r="B16" i="12"/>
  <c r="A17" i="12"/>
  <c r="R16" i="12"/>
  <c r="Q17" i="12"/>
  <c r="R17" i="13" l="1"/>
  <c r="I17" i="12"/>
  <c r="J16" i="12"/>
  <c r="I18" i="11"/>
  <c r="J18" i="11" s="1"/>
  <c r="Q18" i="11"/>
  <c r="R17" i="11"/>
  <c r="I20" i="6"/>
  <c r="J19" i="6"/>
  <c r="R19" i="6"/>
  <c r="Q20" i="6"/>
  <c r="B17" i="6"/>
  <c r="B17" i="13"/>
  <c r="A18" i="13"/>
  <c r="R18" i="13"/>
  <c r="Q19" i="13"/>
  <c r="R17" i="12"/>
  <c r="Q18" i="12"/>
  <c r="B17" i="12"/>
  <c r="A18" i="12"/>
  <c r="I18" i="13"/>
  <c r="J17" i="13"/>
  <c r="A18" i="11"/>
  <c r="B17" i="11"/>
  <c r="I19" i="11" l="1"/>
  <c r="J19" i="11" s="1"/>
  <c r="I18" i="12"/>
  <c r="J17" i="12"/>
  <c r="Q19" i="11"/>
  <c r="R18" i="11"/>
  <c r="R20" i="6"/>
  <c r="Q21" i="6"/>
  <c r="I21" i="6"/>
  <c r="J20" i="6"/>
  <c r="B18" i="6"/>
  <c r="B18" i="13"/>
  <c r="A19" i="13"/>
  <c r="B18" i="11"/>
  <c r="A19" i="11"/>
  <c r="J18" i="13"/>
  <c r="I19" i="13"/>
  <c r="I20" i="11"/>
  <c r="A19" i="12"/>
  <c r="B18" i="12"/>
  <c r="Q19" i="12"/>
  <c r="R18" i="12"/>
  <c r="Q20" i="13"/>
  <c r="R19" i="13"/>
  <c r="J18" i="12" l="1"/>
  <c r="I19" i="12"/>
  <c r="Q20" i="11"/>
  <c r="R19" i="11"/>
  <c r="I22" i="6"/>
  <c r="J21" i="6"/>
  <c r="R21" i="6"/>
  <c r="Q22" i="6"/>
  <c r="B19" i="6"/>
  <c r="A20" i="13"/>
  <c r="B19" i="13"/>
  <c r="R20" i="13"/>
  <c r="Q21" i="13"/>
  <c r="R19" i="12"/>
  <c r="Q20" i="12"/>
  <c r="B19" i="12"/>
  <c r="A20" i="12"/>
  <c r="J20" i="11"/>
  <c r="I21" i="11"/>
  <c r="I20" i="13"/>
  <c r="J19" i="13"/>
  <c r="B19" i="11"/>
  <c r="A20" i="11"/>
  <c r="J19" i="12" l="1"/>
  <c r="I20" i="12"/>
  <c r="R20" i="11"/>
  <c r="Q21" i="11"/>
  <c r="R22" i="6"/>
  <c r="Q23" i="6"/>
  <c r="I23" i="6"/>
  <c r="J22" i="6"/>
  <c r="B20" i="6"/>
  <c r="A21" i="13"/>
  <c r="B20" i="13"/>
  <c r="J20" i="13"/>
  <c r="I21" i="13"/>
  <c r="B20" i="11"/>
  <c r="A21" i="11"/>
  <c r="I22" i="11"/>
  <c r="J21" i="11"/>
  <c r="A21" i="12"/>
  <c r="B20" i="12"/>
  <c r="Q21" i="12"/>
  <c r="R20" i="12"/>
  <c r="Q22" i="13"/>
  <c r="R21" i="13"/>
  <c r="I21" i="12" l="1"/>
  <c r="J20" i="12"/>
  <c r="R21" i="11"/>
  <c r="Q22" i="11"/>
  <c r="I24" i="6"/>
  <c r="J23" i="6"/>
  <c r="R23" i="6"/>
  <c r="Q24" i="6"/>
  <c r="B21" i="6"/>
  <c r="A22" i="13"/>
  <c r="B21" i="13"/>
  <c r="R22" i="13"/>
  <c r="Q23" i="13"/>
  <c r="R21" i="12"/>
  <c r="Q22" i="12"/>
  <c r="B21" i="12"/>
  <c r="A22" i="12"/>
  <c r="I23" i="11"/>
  <c r="J22" i="11"/>
  <c r="A22" i="11"/>
  <c r="B21" i="11"/>
  <c r="I22" i="13"/>
  <c r="J21" i="13"/>
  <c r="J21" i="12" l="1"/>
  <c r="I22" i="12"/>
  <c r="R22" i="11"/>
  <c r="Q23" i="11"/>
  <c r="R24" i="6"/>
  <c r="Q25" i="6"/>
  <c r="I25" i="6"/>
  <c r="J24" i="6"/>
  <c r="B22" i="6"/>
  <c r="B22" i="13"/>
  <c r="A23" i="13"/>
  <c r="J22" i="13"/>
  <c r="I23" i="13"/>
  <c r="A23" i="11"/>
  <c r="B22" i="11"/>
  <c r="I24" i="11"/>
  <c r="J23" i="11"/>
  <c r="A23" i="12"/>
  <c r="B22" i="12"/>
  <c r="Q23" i="12"/>
  <c r="R22" i="12"/>
  <c r="Q24" i="13"/>
  <c r="R23" i="13"/>
  <c r="J22" i="12" l="1"/>
  <c r="I23" i="12"/>
  <c r="Q24" i="11"/>
  <c r="R23" i="11"/>
  <c r="I26" i="6"/>
  <c r="J25" i="6"/>
  <c r="R25" i="6"/>
  <c r="Q26" i="6"/>
  <c r="B23" i="6"/>
  <c r="A24" i="13"/>
  <c r="B23" i="13"/>
  <c r="Q25" i="13"/>
  <c r="R24" i="13"/>
  <c r="R23" i="12"/>
  <c r="Q24" i="12"/>
  <c r="B23" i="12"/>
  <c r="A24" i="12"/>
  <c r="I25" i="11"/>
  <c r="J24" i="11"/>
  <c r="B23" i="11"/>
  <c r="A24" i="11"/>
  <c r="I24" i="13"/>
  <c r="J23" i="13"/>
  <c r="J23" i="12" l="1"/>
  <c r="I24" i="12"/>
  <c r="R24" i="11"/>
  <c r="Q25" i="11"/>
  <c r="R26" i="6"/>
  <c r="Q27" i="6"/>
  <c r="I27" i="6"/>
  <c r="J26" i="6"/>
  <c r="B24" i="6"/>
  <c r="B24" i="13"/>
  <c r="A25" i="13"/>
  <c r="I25" i="13"/>
  <c r="J24" i="13"/>
  <c r="J25" i="11"/>
  <c r="I26" i="11"/>
  <c r="R25" i="13"/>
  <c r="Q26" i="13"/>
  <c r="A25" i="11"/>
  <c r="B24" i="11"/>
  <c r="A25" i="12"/>
  <c r="B24" i="12"/>
  <c r="R24" i="12"/>
  <c r="Q25" i="12"/>
  <c r="J24" i="12" l="1"/>
  <c r="I25" i="12"/>
  <c r="Q26" i="11"/>
  <c r="R25" i="11"/>
  <c r="I28" i="6"/>
  <c r="J27" i="6"/>
  <c r="R27" i="6"/>
  <c r="Q28" i="6"/>
  <c r="B25" i="6"/>
  <c r="B25" i="13"/>
  <c r="A26" i="13"/>
  <c r="A26" i="12"/>
  <c r="B25" i="12"/>
  <c r="B25" i="11"/>
  <c r="A26" i="11"/>
  <c r="J25" i="13"/>
  <c r="I26" i="13"/>
  <c r="Q26" i="12"/>
  <c r="R25" i="12"/>
  <c r="Q27" i="13"/>
  <c r="R26" i="13"/>
  <c r="J26" i="11"/>
  <c r="I27" i="11"/>
  <c r="J25" i="12" l="1"/>
  <c r="I26" i="12"/>
  <c r="R26" i="11"/>
  <c r="Q27" i="11"/>
  <c r="R28" i="6"/>
  <c r="Q29" i="6"/>
  <c r="I29" i="6"/>
  <c r="J28" i="6"/>
  <c r="B26" i="6"/>
  <c r="A27" i="13"/>
  <c r="B26" i="13"/>
  <c r="R27" i="13"/>
  <c r="Q28" i="13"/>
  <c r="R26" i="12"/>
  <c r="Q27" i="12"/>
  <c r="B26" i="12"/>
  <c r="A27" i="12"/>
  <c r="I28" i="11"/>
  <c r="J27" i="11"/>
  <c r="I27" i="13"/>
  <c r="J26" i="13"/>
  <c r="B26" i="11"/>
  <c r="A27" i="11"/>
  <c r="J26" i="12" l="1"/>
  <c r="I27" i="12"/>
  <c r="R27" i="11"/>
  <c r="Q28" i="11"/>
  <c r="I30" i="6"/>
  <c r="J29" i="6"/>
  <c r="R29" i="6"/>
  <c r="Q30" i="6"/>
  <c r="B27" i="6"/>
  <c r="B27" i="13"/>
  <c r="A28" i="13"/>
  <c r="J27" i="13"/>
  <c r="I28" i="13"/>
  <c r="I29" i="11"/>
  <c r="J28" i="11"/>
  <c r="A28" i="11"/>
  <c r="B27" i="11"/>
  <c r="A28" i="12"/>
  <c r="B27" i="12"/>
  <c r="Q28" i="12"/>
  <c r="R27" i="12"/>
  <c r="Q29" i="13"/>
  <c r="R28" i="13"/>
  <c r="J27" i="12" l="1"/>
  <c r="I28" i="12"/>
  <c r="Q29" i="11"/>
  <c r="R28" i="11"/>
  <c r="R30" i="6"/>
  <c r="Q31" i="6"/>
  <c r="I31" i="6"/>
  <c r="J30" i="6"/>
  <c r="B28" i="6"/>
  <c r="A29" i="13"/>
  <c r="B28" i="13"/>
  <c r="R29" i="13"/>
  <c r="Q30" i="13"/>
  <c r="R28" i="12"/>
  <c r="Q29" i="12"/>
  <c r="B28" i="12"/>
  <c r="A29" i="12"/>
  <c r="A29" i="11"/>
  <c r="A30" i="11" s="1"/>
  <c r="B28" i="11"/>
  <c r="I30" i="11"/>
  <c r="J29" i="11"/>
  <c r="I29" i="13"/>
  <c r="J28" i="13"/>
  <c r="J28" i="12" l="1"/>
  <c r="I29" i="12"/>
  <c r="Q30" i="11"/>
  <c r="R29" i="11"/>
  <c r="I32" i="6"/>
  <c r="J31" i="6"/>
  <c r="R31" i="6"/>
  <c r="Q32" i="6"/>
  <c r="B29" i="6"/>
  <c r="B29" i="13"/>
  <c r="A30" i="13"/>
  <c r="J29" i="13"/>
  <c r="I30" i="13"/>
  <c r="I31" i="11"/>
  <c r="J30" i="11"/>
  <c r="B29" i="11"/>
  <c r="A30" i="12"/>
  <c r="B29" i="12"/>
  <c r="Q30" i="12"/>
  <c r="R29" i="12"/>
  <c r="Q31" i="13"/>
  <c r="R30" i="13"/>
  <c r="J29" i="12" l="1"/>
  <c r="I30" i="12"/>
  <c r="R30" i="11"/>
  <c r="Q31" i="11"/>
  <c r="R32" i="6"/>
  <c r="Q33" i="6"/>
  <c r="I33" i="6"/>
  <c r="J32" i="6"/>
  <c r="B30" i="6"/>
  <c r="A31" i="13"/>
  <c r="B30" i="13"/>
  <c r="R31" i="13"/>
  <c r="Q32" i="13"/>
  <c r="R30" i="12"/>
  <c r="Q31" i="12"/>
  <c r="B30" i="12"/>
  <c r="A31" i="12"/>
  <c r="B30" i="11"/>
  <c r="A31" i="11"/>
  <c r="J31" i="11"/>
  <c r="I32" i="11"/>
  <c r="I31" i="13"/>
  <c r="J30" i="13"/>
  <c r="I31" i="12" l="1"/>
  <c r="J30" i="12"/>
  <c r="Q32" i="11"/>
  <c r="R31" i="11"/>
  <c r="I34" i="6"/>
  <c r="J33" i="6"/>
  <c r="R33" i="6"/>
  <c r="Q34" i="6"/>
  <c r="B31" i="6"/>
  <c r="B31" i="13"/>
  <c r="A32" i="13"/>
  <c r="J31" i="13"/>
  <c r="I32" i="13"/>
  <c r="J32" i="11"/>
  <c r="I33" i="11"/>
  <c r="B31" i="11"/>
  <c r="A32" i="11"/>
  <c r="A32" i="12"/>
  <c r="B31" i="12"/>
  <c r="Q32" i="12"/>
  <c r="R31" i="12"/>
  <c r="Q33" i="13"/>
  <c r="R32" i="13"/>
  <c r="J31" i="12" l="1"/>
  <c r="I32" i="12"/>
  <c r="R32" i="11"/>
  <c r="Q33" i="11"/>
  <c r="R34" i="6"/>
  <c r="Q35" i="6"/>
  <c r="I35" i="6"/>
  <c r="J34" i="6"/>
  <c r="B32" i="6"/>
  <c r="A33" i="13"/>
  <c r="B32" i="13"/>
  <c r="R33" i="13"/>
  <c r="Q34" i="13"/>
  <c r="R32" i="12"/>
  <c r="Q33" i="12"/>
  <c r="B32" i="12"/>
  <c r="A33" i="12"/>
  <c r="B32" i="11"/>
  <c r="A33" i="11"/>
  <c r="J33" i="11"/>
  <c r="I34" i="11"/>
  <c r="I33" i="13"/>
  <c r="J32" i="13"/>
  <c r="I33" i="12" l="1"/>
  <c r="J32" i="12"/>
  <c r="R33" i="11"/>
  <c r="Q34" i="11"/>
  <c r="I36" i="6"/>
  <c r="J35" i="6"/>
  <c r="R35" i="6"/>
  <c r="Q36" i="6"/>
  <c r="B33" i="6"/>
  <c r="B33" i="13"/>
  <c r="A34" i="13"/>
  <c r="J33" i="13"/>
  <c r="I34" i="13"/>
  <c r="I35" i="11"/>
  <c r="J34" i="11"/>
  <c r="A34" i="11"/>
  <c r="B33" i="11"/>
  <c r="A34" i="12"/>
  <c r="B33" i="12"/>
  <c r="Q34" i="12"/>
  <c r="R33" i="12"/>
  <c r="Q35" i="13"/>
  <c r="R34" i="13"/>
  <c r="J33" i="12" l="1"/>
  <c r="I34" i="12"/>
  <c r="R34" i="11"/>
  <c r="Q35" i="11"/>
  <c r="R36" i="6"/>
  <c r="Q37" i="6"/>
  <c r="I37" i="6"/>
  <c r="J36" i="6"/>
  <c r="B34" i="6"/>
  <c r="A35" i="13"/>
  <c r="B34" i="13"/>
  <c r="R35" i="13"/>
  <c r="Q36" i="13"/>
  <c r="R34" i="12"/>
  <c r="Q35" i="12"/>
  <c r="B34" i="12"/>
  <c r="A35" i="12"/>
  <c r="A35" i="11"/>
  <c r="B34" i="11"/>
  <c r="J35" i="11"/>
  <c r="I36" i="11"/>
  <c r="I35" i="13"/>
  <c r="J34" i="13"/>
  <c r="I35" i="12" l="1"/>
  <c r="J34" i="12"/>
  <c r="R35" i="11"/>
  <c r="Q36" i="11"/>
  <c r="I38" i="6"/>
  <c r="J37" i="6"/>
  <c r="R37" i="6"/>
  <c r="Q38" i="6"/>
  <c r="B35" i="6"/>
  <c r="B35" i="13"/>
  <c r="A36" i="13"/>
  <c r="J35" i="13"/>
  <c r="I36" i="13"/>
  <c r="A36" i="11"/>
  <c r="B35" i="11"/>
  <c r="I37" i="11"/>
  <c r="I38" i="11" s="1"/>
  <c r="J36" i="11"/>
  <c r="A36" i="12"/>
  <c r="B35" i="12"/>
  <c r="Q36" i="12"/>
  <c r="R35" i="12"/>
  <c r="Q37" i="13"/>
  <c r="R36" i="13"/>
  <c r="I36" i="12" l="1"/>
  <c r="J35" i="12"/>
  <c r="Q37" i="11"/>
  <c r="R36" i="11"/>
  <c r="R38" i="6"/>
  <c r="Q39" i="6"/>
  <c r="I39" i="6"/>
  <c r="J38" i="6"/>
  <c r="B36" i="6"/>
  <c r="A37" i="13"/>
  <c r="B36" i="13"/>
  <c r="R37" i="13"/>
  <c r="Q38" i="13"/>
  <c r="R36" i="12"/>
  <c r="Q37" i="12"/>
  <c r="B36" i="12"/>
  <c r="A37" i="12"/>
  <c r="J37" i="11"/>
  <c r="B36" i="11"/>
  <c r="A37" i="11"/>
  <c r="I37" i="13"/>
  <c r="J36" i="13"/>
  <c r="I37" i="12" l="1"/>
  <c r="J36" i="12"/>
  <c r="R37" i="11"/>
  <c r="Q38" i="11"/>
  <c r="I40" i="6"/>
  <c r="J39" i="6"/>
  <c r="R39" i="6"/>
  <c r="Q40" i="6"/>
  <c r="B37" i="6"/>
  <c r="B37" i="13"/>
  <c r="A38" i="13"/>
  <c r="J37" i="13"/>
  <c r="I38" i="13"/>
  <c r="A38" i="11"/>
  <c r="B37" i="11"/>
  <c r="I39" i="11"/>
  <c r="J38" i="11"/>
  <c r="A38" i="12"/>
  <c r="B37" i="12"/>
  <c r="Q38" i="12"/>
  <c r="R37" i="12"/>
  <c r="Q39" i="13"/>
  <c r="R38" i="13"/>
  <c r="J37" i="12" l="1"/>
  <c r="I38" i="12"/>
  <c r="R38" i="11"/>
  <c r="Q39" i="11"/>
  <c r="R40" i="6"/>
  <c r="Q41" i="6"/>
  <c r="J40" i="6"/>
  <c r="I41" i="6"/>
  <c r="J41" i="6" s="1"/>
  <c r="B38" i="6"/>
  <c r="A39" i="13"/>
  <c r="B38" i="13"/>
  <c r="R39" i="13"/>
  <c r="Q40" i="13"/>
  <c r="R38" i="12"/>
  <c r="Q39" i="12"/>
  <c r="B38" i="12"/>
  <c r="A39" i="12"/>
  <c r="J39" i="11"/>
  <c r="I40" i="11"/>
  <c r="I41" i="11" s="1"/>
  <c r="I42" i="11" s="1"/>
  <c r="J42" i="11" s="1"/>
  <c r="B38" i="11"/>
  <c r="A39" i="11"/>
  <c r="I39" i="13"/>
  <c r="J38" i="13"/>
  <c r="J38" i="12" l="1"/>
  <c r="I39" i="12"/>
  <c r="R39" i="11"/>
  <c r="Q40" i="11"/>
  <c r="R41" i="6"/>
  <c r="Q42" i="6"/>
  <c r="B39" i="6"/>
  <c r="B39" i="13"/>
  <c r="A40" i="13"/>
  <c r="J39" i="13"/>
  <c r="I40" i="13"/>
  <c r="A40" i="11"/>
  <c r="B39" i="11"/>
  <c r="J40" i="11"/>
  <c r="A40" i="12"/>
  <c r="B39" i="12"/>
  <c r="Q40" i="12"/>
  <c r="R39" i="12"/>
  <c r="Q41" i="13"/>
  <c r="R40" i="13"/>
  <c r="J39" i="12" l="1"/>
  <c r="I40" i="12"/>
  <c r="R40" i="11"/>
  <c r="Q41" i="11"/>
  <c r="R42" i="6"/>
  <c r="Q43" i="6"/>
  <c r="R43" i="6" s="1"/>
  <c r="B40" i="6"/>
  <c r="A41" i="13"/>
  <c r="B40" i="13"/>
  <c r="R41" i="13"/>
  <c r="Q42" i="13"/>
  <c r="R40" i="12"/>
  <c r="Q41" i="12"/>
  <c r="B40" i="12"/>
  <c r="A41" i="12"/>
  <c r="J41" i="11"/>
  <c r="B40" i="11"/>
  <c r="A41" i="11"/>
  <c r="I41" i="13"/>
  <c r="J40" i="13"/>
  <c r="J40" i="12" l="1"/>
  <c r="I41" i="12"/>
  <c r="R41" i="11"/>
  <c r="Q42" i="11"/>
  <c r="B41" i="6"/>
  <c r="B41" i="13"/>
  <c r="A42" i="13"/>
  <c r="I42" i="13"/>
  <c r="J41" i="13"/>
  <c r="A42" i="11"/>
  <c r="B41" i="11"/>
  <c r="I43" i="11"/>
  <c r="J43" i="11" s="1"/>
  <c r="A42" i="12"/>
  <c r="B41" i="12"/>
  <c r="Q42" i="12"/>
  <c r="R41" i="12"/>
  <c r="R42" i="13"/>
  <c r="Q43" i="13"/>
  <c r="R43" i="13" s="1"/>
  <c r="A43" i="12" l="1"/>
  <c r="B43" i="12" s="1"/>
  <c r="I42" i="12"/>
  <c r="J41" i="12"/>
  <c r="Q43" i="11"/>
  <c r="R43" i="11" s="1"/>
  <c r="R42" i="11"/>
  <c r="B42" i="6"/>
  <c r="B43" i="6"/>
  <c r="A43" i="13"/>
  <c r="B43" i="13" s="1"/>
  <c r="B42" i="13"/>
  <c r="Q43" i="12"/>
  <c r="R43" i="12" s="1"/>
  <c r="R42" i="12"/>
  <c r="B42" i="12"/>
  <c r="A43" i="11"/>
  <c r="B43" i="11" s="1"/>
  <c r="B42" i="11"/>
  <c r="I43" i="13"/>
  <c r="J43" i="13" s="1"/>
  <c r="J42" i="13"/>
  <c r="J42" i="12" l="1"/>
  <c r="I43" i="12"/>
  <c r="J43" i="12" s="1"/>
</calcChain>
</file>

<file path=xl/sharedStrings.xml><?xml version="1.0" encoding="utf-8"?>
<sst xmlns="http://schemas.openxmlformats.org/spreadsheetml/2006/main" count="217" uniqueCount="64">
  <si>
    <t>Turnverein Jahn 1895 e.V. Schweinfurt</t>
  </si>
  <si>
    <t>Übungsleiterstunden – Nachweis</t>
  </si>
  <si>
    <t>Jahr</t>
  </si>
  <si>
    <t>Datum</t>
  </si>
  <si>
    <t>Sportstätte</t>
  </si>
  <si>
    <t>Anz. 
TN</t>
  </si>
  <si>
    <t>Anz. h
( 45min)</t>
  </si>
  <si>
    <t>Mannschaft/Gruppe</t>
  </si>
  <si>
    <t>Name des Übungsleiters</t>
  </si>
  <si>
    <t>Abteilung:</t>
  </si>
  <si>
    <t>TAG</t>
  </si>
  <si>
    <t>Summe</t>
  </si>
  <si>
    <t>Unterschrift Übungsleiter</t>
  </si>
  <si>
    <t>Übungsleiterhonorar</t>
  </si>
  <si>
    <t>Gesamtstunden</t>
  </si>
  <si>
    <t>€/STD</t>
  </si>
  <si>
    <t xml:space="preserve"> Quartal</t>
  </si>
  <si>
    <t>1.</t>
  </si>
  <si>
    <t>Unterschrift  Abteilungsleiter</t>
  </si>
  <si>
    <t>Max Mustermann</t>
  </si>
  <si>
    <t>2. Quartal</t>
  </si>
  <si>
    <t>1. Quartal</t>
  </si>
  <si>
    <t>3. Quartal</t>
  </si>
  <si>
    <t>4. Quartal</t>
  </si>
  <si>
    <t>Gesamt</t>
  </si>
  <si>
    <t>Üh</t>
  </si>
  <si>
    <t>€/Üh</t>
  </si>
  <si>
    <t>Trainingszeit
von      bis</t>
  </si>
  <si>
    <t>Trainingszeit
von       bis</t>
  </si>
  <si>
    <t>Nr.</t>
  </si>
  <si>
    <t>2 Kommas ergeben den Doppelpunkt</t>
  </si>
  <si>
    <t>bei der Uhrzeiteingabe</t>
  </si>
  <si>
    <t>Kersch.-Schule</t>
  </si>
  <si>
    <t>Jahnplatz</t>
  </si>
  <si>
    <t>Celtis</t>
  </si>
  <si>
    <t>Auenschule</t>
  </si>
  <si>
    <t>Stadion</t>
  </si>
  <si>
    <t>G.W.-Halle</t>
  </si>
  <si>
    <t>AVH.-Halle</t>
  </si>
  <si>
    <t>Excel-Optionen anklicken</t>
  </si>
  <si>
    <t>3.</t>
  </si>
  <si>
    <t>2.</t>
  </si>
  <si>
    <t>Rathenau</t>
  </si>
  <si>
    <t>deshalb kann man den Trick - wie beschrieben - anwenden. Dann kann man den Nummernblock verwenden - 2x das Komma drücken erzeugt den Doppelpunkt</t>
  </si>
  <si>
    <t>In der Spalte Nr. die Zahl der Sportstätte eingeben, dann wird das Feld Sportstätte gefüllt.</t>
  </si>
  <si>
    <t>wenn Fragen, dann Böhme anrufen :-)</t>
  </si>
  <si>
    <t>4.</t>
  </si>
  <si>
    <t>Zellen auswählen &gt; Zellen formatieren &gt; Schutz &gt; nicht gesperrte -Haken rausnehmen- Blatt schützen - nicht gesperrte Zellen auswählen</t>
  </si>
  <si>
    <t>Landkreishalle</t>
  </si>
  <si>
    <t>Friedenschule</t>
  </si>
  <si>
    <t>Fr.-Fischer-Schule</t>
  </si>
  <si>
    <t>Tennis-Halle</t>
  </si>
  <si>
    <t>CORONA</t>
  </si>
  <si>
    <t>Bedingte Formatierung</t>
  </si>
  <si>
    <t>neue Regel</t>
  </si>
  <si>
    <t>Formel zur Ermittlung der zu formatierenden Zellen verwenden</t>
  </si>
  <si>
    <t>=WENNFEHLER(WENN(MONAT(A13+1)=MONAT($A$13);A13+1;"");"")</t>
  </si>
  <si>
    <t>Es ist umständlich, immer die STRG Taste zu drücken, bei der Uhrzeiteingabe wenn man den Doppelpunkt braucht,</t>
  </si>
  <si>
    <t>Jeden Monat einzelnen mit der bedingten Formatierung versehen.</t>
  </si>
  <si>
    <t>siehe INFO 1</t>
  </si>
  <si>
    <t>=WOCHENTAG($Zelle;2)&gt;5</t>
  </si>
  <si>
    <t>=WOCHENTAG($A13;2)&gt;5</t>
  </si>
  <si>
    <t>Turnen</t>
  </si>
  <si>
    <t>Pilates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</si>
</sst>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d"/>
  </numFmts>
  <fonts count="26" x14ac:knownFonts="1">
    <font>
      <sz val="10"/>
      <name val="Arial"/>
    </font>
    <font>
      <sz val="10"/>
      <name val="Arial"/>
      <family val="2"/>
    </font>
    <font>
      <b/>
      <sz val="8.5"/>
      <name val="Times New Roman"/>
      <family val="1"/>
    </font>
    <font>
      <b/>
      <u/>
      <sz val="15.5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26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36"/>
      <name val="Arial"/>
      <family val="2"/>
    </font>
    <font>
      <sz val="16"/>
      <name val="Arial"/>
      <family val="2"/>
    </font>
    <font>
      <sz val="8.5"/>
      <name val="Times New Roman"/>
      <family val="1"/>
    </font>
    <font>
      <u/>
      <sz val="15.5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sz val="28"/>
      <name val="Brush Script MT"/>
      <family val="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0" xfId="0" applyFont="1" applyBorder="1"/>
    <xf numFmtId="0" fontId="0" fillId="0" borderId="14" xfId="0" applyBorder="1" applyAlignment="1">
      <alignment vertical="center"/>
    </xf>
    <xf numFmtId="0" fontId="7" fillId="0" borderId="9" xfId="0" applyFont="1" applyBorder="1"/>
    <xf numFmtId="0" fontId="7" fillId="0" borderId="4" xfId="0" applyFont="1" applyBorder="1"/>
    <xf numFmtId="0" fontId="7" fillId="0" borderId="10" xfId="0" applyFont="1" applyBorder="1"/>
    <xf numFmtId="0" fontId="7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0" fillId="0" borderId="6" xfId="0" applyBorder="1"/>
    <xf numFmtId="44" fontId="12" fillId="0" borderId="16" xfId="1" applyFont="1" applyBorder="1" applyAlignment="1">
      <alignment vertical="center"/>
    </xf>
    <xf numFmtId="0" fontId="0" fillId="0" borderId="7" xfId="0" applyBorder="1"/>
    <xf numFmtId="164" fontId="0" fillId="0" borderId="3" xfId="0" applyNumberFormat="1" applyFill="1" applyBorder="1" applyAlignment="1">
      <alignment horizontal="center"/>
    </xf>
    <xf numFmtId="0" fontId="14" fillId="0" borderId="0" xfId="0" applyFont="1"/>
    <xf numFmtId="44" fontId="14" fillId="0" borderId="0" xfId="0" applyNumberFormat="1" applyFont="1"/>
    <xf numFmtId="0" fontId="16" fillId="0" borderId="0" xfId="0" applyFont="1"/>
    <xf numFmtId="0" fontId="0" fillId="3" borderId="8" xfId="0" applyFill="1" applyBorder="1"/>
    <xf numFmtId="0" fontId="0" fillId="3" borderId="14" xfId="0" applyFill="1" applyBorder="1"/>
    <xf numFmtId="0" fontId="14" fillId="3" borderId="14" xfId="0" applyFont="1" applyFill="1" applyBorder="1"/>
    <xf numFmtId="0" fontId="0" fillId="3" borderId="17" xfId="0" applyFill="1" applyBorder="1"/>
    <xf numFmtId="0" fontId="0" fillId="4" borderId="8" xfId="0" applyFill="1" applyBorder="1"/>
    <xf numFmtId="0" fontId="0" fillId="4" borderId="14" xfId="0" applyFill="1" applyBorder="1"/>
    <xf numFmtId="0" fontId="0" fillId="4" borderId="17" xfId="0" applyFill="1" applyBorder="1"/>
    <xf numFmtId="44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44" fontId="0" fillId="0" borderId="0" xfId="0" applyNumberFormat="1"/>
    <xf numFmtId="164" fontId="15" fillId="0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/>
    <xf numFmtId="0" fontId="5" fillId="0" borderId="19" xfId="0" applyFont="1" applyBorder="1" applyAlignment="1">
      <alignment vertical="center"/>
    </xf>
    <xf numFmtId="16" fontId="0" fillId="0" borderId="20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15" fillId="0" borderId="0" xfId="0" applyFont="1"/>
    <xf numFmtId="1" fontId="0" fillId="0" borderId="3" xfId="0" applyNumberForma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" fontId="4" fillId="0" borderId="0" xfId="0" applyNumberFormat="1" applyFont="1"/>
    <xf numFmtId="0" fontId="4" fillId="0" borderId="0" xfId="0" applyFont="1"/>
    <xf numFmtId="0" fontId="15" fillId="0" borderId="4" xfId="0" applyFont="1" applyBorder="1"/>
    <xf numFmtId="0" fontId="15" fillId="0" borderId="0" xfId="0" applyFont="1" applyBorder="1"/>
    <xf numFmtId="0" fontId="20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14" fontId="15" fillId="0" borderId="21" xfId="0" applyNumberFormat="1" applyFont="1" applyBorder="1"/>
    <xf numFmtId="14" fontId="24" fillId="0" borderId="16" xfId="0" applyNumberFormat="1" applyFont="1" applyBorder="1" applyAlignment="1">
      <alignment horizontal="center" vertical="center"/>
    </xf>
    <xf numFmtId="0" fontId="23" fillId="0" borderId="15" xfId="0" applyFont="1" applyBorder="1"/>
    <xf numFmtId="14" fontId="15" fillId="0" borderId="0" xfId="0" applyNumberFormat="1" applyFont="1"/>
    <xf numFmtId="0" fontId="0" fillId="0" borderId="9" xfId="0" applyBorder="1" applyProtection="1"/>
    <xf numFmtId="0" fontId="0" fillId="0" borderId="4" xfId="0" applyBorder="1" applyProtection="1"/>
    <xf numFmtId="0" fontId="15" fillId="0" borderId="4" xfId="0" applyFont="1" applyBorder="1" applyProtection="1"/>
    <xf numFmtId="0" fontId="0" fillId="0" borderId="10" xfId="0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15" fillId="0" borderId="0" xfId="0" applyFont="1" applyBorder="1" applyProtection="1"/>
    <xf numFmtId="0" fontId="0" fillId="0" borderId="12" xfId="0" applyBorder="1" applyProtection="1"/>
    <xf numFmtId="0" fontId="0" fillId="0" borderId="11" xfId="0" applyBorder="1" applyProtection="1"/>
    <xf numFmtId="0" fontId="2" fillId="0" borderId="0" xfId="0" applyFont="1" applyBorder="1" applyAlignment="1" applyProtection="1">
      <alignment horizontal="center" vertical="top" wrapText="1"/>
    </xf>
    <xf numFmtId="0" fontId="20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center"/>
    </xf>
    <xf numFmtId="0" fontId="15" fillId="0" borderId="0" xfId="0" applyFont="1" applyProtection="1"/>
    <xf numFmtId="0" fontId="15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0" fillId="0" borderId="13" xfId="0" applyBorder="1" applyProtection="1"/>
    <xf numFmtId="0" fontId="0" fillId="0" borderId="1" xfId="0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/>
    </xf>
    <xf numFmtId="16" fontId="0" fillId="0" borderId="20" xfId="0" applyNumberFormat="1" applyFill="1" applyBorder="1" applyProtection="1"/>
    <xf numFmtId="164" fontId="0" fillId="0" borderId="3" xfId="0" applyNumberFormat="1" applyFill="1" applyBorder="1" applyAlignment="1" applyProtection="1">
      <alignment horizontal="center"/>
    </xf>
    <xf numFmtId="20" fontId="0" fillId="0" borderId="3" xfId="0" applyNumberFormat="1" applyFill="1" applyBorder="1" applyAlignment="1" applyProtection="1">
      <alignment horizontal="center"/>
    </xf>
    <xf numFmtId="1" fontId="0" fillId="0" borderId="3" xfId="0" applyNumberForma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/>
    </xf>
    <xf numFmtId="164" fontId="15" fillId="0" borderId="3" xfId="0" applyNumberFormat="1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/>
    </xf>
    <xf numFmtId="1" fontId="4" fillId="0" borderId="0" xfId="0" applyNumberFormat="1" applyFont="1" applyProtection="1"/>
    <xf numFmtId="0" fontId="4" fillId="0" borderId="0" xfId="0" applyFont="1" applyProtection="1"/>
    <xf numFmtId="1" fontId="4" fillId="0" borderId="6" xfId="0" applyNumberFormat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14" fontId="15" fillId="0" borderId="21" xfId="0" applyNumberFormat="1" applyFont="1" applyBorder="1" applyProtection="1"/>
    <xf numFmtId="0" fontId="4" fillId="0" borderId="6" xfId="0" applyFont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19" xfId="0" applyBorder="1" applyProtection="1"/>
    <xf numFmtId="0" fontId="0" fillId="0" borderId="7" xfId="0" applyBorder="1" applyProtection="1"/>
    <xf numFmtId="0" fontId="5" fillId="0" borderId="6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center" vertical="center"/>
    </xf>
    <xf numFmtId="14" fontId="24" fillId="0" borderId="16" xfId="0" applyNumberFormat="1" applyFont="1" applyBorder="1" applyAlignment="1" applyProtection="1">
      <alignment horizontal="center" vertical="center"/>
    </xf>
    <xf numFmtId="44" fontId="12" fillId="0" borderId="16" xfId="1" applyFont="1" applyBorder="1" applyAlignment="1" applyProtection="1">
      <alignment vertical="center"/>
    </xf>
    <xf numFmtId="0" fontId="7" fillId="0" borderId="0" xfId="0" applyFont="1" applyBorder="1" applyProtection="1"/>
    <xf numFmtId="0" fontId="23" fillId="0" borderId="15" xfId="0" applyFont="1" applyBorder="1" applyProtection="1"/>
    <xf numFmtId="0" fontId="7" fillId="0" borderId="9" xfId="0" applyFont="1" applyBorder="1" applyProtection="1"/>
    <xf numFmtId="0" fontId="7" fillId="0" borderId="4" xfId="0" applyFont="1" applyBorder="1" applyProtection="1"/>
    <xf numFmtId="0" fontId="7" fillId="0" borderId="10" xfId="0" applyFont="1" applyBorder="1" applyProtection="1"/>
    <xf numFmtId="0" fontId="7" fillId="0" borderId="15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8" xfId="0" applyBorder="1" applyProtection="1"/>
    <xf numFmtId="0" fontId="0" fillId="0" borderId="14" xfId="0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4" fontId="15" fillId="0" borderId="0" xfId="0" applyNumberFormat="1" applyFont="1" applyProtection="1"/>
    <xf numFmtId="0" fontId="1" fillId="0" borderId="0" xfId="0" applyFont="1"/>
    <xf numFmtId="20" fontId="0" fillId="0" borderId="3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20" fontId="15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14" fontId="11" fillId="0" borderId="16" xfId="0" applyNumberFormat="1" applyFont="1" applyBorder="1" applyAlignment="1">
      <alignment horizontal="center" vertical="center"/>
    </xf>
    <xf numFmtId="44" fontId="12" fillId="0" borderId="16" xfId="1" applyFont="1" applyBorder="1" applyAlignment="1" applyProtection="1">
      <alignment vertical="center"/>
      <protection locked="0"/>
    </xf>
    <xf numFmtId="20" fontId="1" fillId="0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Fill="1"/>
    <xf numFmtId="0" fontId="15" fillId="0" borderId="8" xfId="0" applyFont="1" applyFill="1" applyBorder="1" applyAlignment="1">
      <alignment horizontal="center"/>
    </xf>
    <xf numFmtId="14" fontId="15" fillId="0" borderId="18" xfId="0" applyNumberFormat="1" applyFont="1" applyBorder="1"/>
    <xf numFmtId="44" fontId="14" fillId="0" borderId="0" xfId="0" applyNumberFormat="1" applyFont="1" applyProtection="1"/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0" borderId="8" xfId="0" applyBorder="1"/>
    <xf numFmtId="0" fontId="0" fillId="0" borderId="14" xfId="0" applyBorder="1" applyAlignment="1">
      <alignment vertical="center"/>
    </xf>
    <xf numFmtId="0" fontId="4" fillId="0" borderId="0" xfId="0" applyFont="1" applyAlignment="1" applyProtection="1">
      <alignment horizontal="center"/>
    </xf>
    <xf numFmtId="0" fontId="11" fillId="0" borderId="0" xfId="0" applyFont="1"/>
    <xf numFmtId="49" fontId="11" fillId="0" borderId="0" xfId="0" applyNumberFormat="1" applyFont="1"/>
    <xf numFmtId="0" fontId="11" fillId="0" borderId="0" xfId="0" applyFont="1" applyProtection="1">
      <protection locked="0"/>
    </xf>
    <xf numFmtId="0" fontId="7" fillId="0" borderId="30" xfId="0" applyFont="1" applyBorder="1" applyAlignment="1">
      <alignment horizontal="center" vertical="center"/>
    </xf>
    <xf numFmtId="16" fontId="0" fillId="5" borderId="20" xfId="0" applyNumberFormat="1" applyFill="1" applyBorder="1"/>
    <xf numFmtId="164" fontId="0" fillId="5" borderId="3" xfId="0" applyNumberFormat="1" applyFill="1" applyBorder="1" applyAlignment="1">
      <alignment horizontal="center"/>
    </xf>
    <xf numFmtId="20" fontId="15" fillId="5" borderId="3" xfId="0" applyNumberFormat="1" applyFont="1" applyFill="1" applyBorder="1" applyAlignment="1" applyProtection="1">
      <alignment horizontal="center"/>
      <protection locked="0"/>
    </xf>
    <xf numFmtId="20" fontId="0" fillId="5" borderId="3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Alignment="1">
      <alignment horizontal="center" vertical="center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center"/>
    </xf>
    <xf numFmtId="1" fontId="0" fillId="5" borderId="3" xfId="0" applyNumberForma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/>
    </xf>
    <xf numFmtId="16" fontId="0" fillId="6" borderId="20" xfId="0" applyNumberFormat="1" applyFill="1" applyBorder="1"/>
    <xf numFmtId="164" fontId="0" fillId="6" borderId="3" xfId="0" applyNumberFormat="1" applyFill="1" applyBorder="1" applyAlignment="1">
      <alignment horizontal="center"/>
    </xf>
    <xf numFmtId="20" fontId="15" fillId="6" borderId="3" xfId="0" applyNumberFormat="1" applyFont="1" applyFill="1" applyBorder="1" applyAlignment="1" applyProtection="1">
      <alignment horizontal="center"/>
      <protection locked="0"/>
    </xf>
    <xf numFmtId="20" fontId="0" fillId="6" borderId="3" xfId="0" applyNumberFormat="1" applyFill="1" applyBorder="1" applyAlignment="1" applyProtection="1">
      <alignment horizontal="center"/>
      <protection locked="0"/>
    </xf>
    <xf numFmtId="0" fontId="0" fillId="6" borderId="3" xfId="0" applyFill="1" applyBorder="1" applyAlignment="1">
      <alignment horizontal="center" vertical="center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>
      <alignment horizontal="center"/>
    </xf>
    <xf numFmtId="164" fontId="15" fillId="5" borderId="3" xfId="0" applyNumberFormat="1" applyFont="1" applyFill="1" applyBorder="1" applyAlignment="1">
      <alignment horizontal="center"/>
    </xf>
    <xf numFmtId="16" fontId="0" fillId="5" borderId="20" xfId="0" applyNumberFormat="1" applyFill="1" applyBorder="1" applyProtection="1"/>
    <xf numFmtId="164" fontId="0" fillId="5" borderId="3" xfId="0" applyNumberFormat="1" applyFill="1" applyBorder="1" applyAlignment="1" applyProtection="1">
      <alignment horizontal="center"/>
    </xf>
    <xf numFmtId="1" fontId="0" fillId="5" borderId="3" xfId="0" applyNumberFormat="1" applyFill="1" applyBorder="1" applyAlignment="1" applyProtection="1">
      <alignment horizontal="center" vertical="center"/>
    </xf>
    <xf numFmtId="0" fontId="15" fillId="5" borderId="5" xfId="0" applyFont="1" applyFill="1" applyBorder="1" applyAlignment="1" applyProtection="1">
      <alignment horizontal="center"/>
    </xf>
    <xf numFmtId="16" fontId="0" fillId="6" borderId="20" xfId="0" applyNumberFormat="1" applyFill="1" applyBorder="1" applyProtection="1"/>
    <xf numFmtId="164" fontId="0" fillId="6" borderId="3" xfId="0" applyNumberFormat="1" applyFill="1" applyBorder="1" applyAlignment="1" applyProtection="1">
      <alignment horizontal="center"/>
    </xf>
    <xf numFmtId="1" fontId="0" fillId="6" borderId="3" xfId="0" applyNumberFormat="1" applyFill="1" applyBorder="1" applyAlignment="1" applyProtection="1">
      <alignment horizontal="center" vertical="center"/>
    </xf>
    <xf numFmtId="0" fontId="15" fillId="6" borderId="5" xfId="0" applyFont="1" applyFill="1" applyBorder="1" applyAlignment="1" applyProtection="1">
      <alignment horizontal="center"/>
    </xf>
    <xf numFmtId="164" fontId="15" fillId="6" borderId="3" xfId="0" applyNumberFormat="1" applyFont="1" applyFill="1" applyBorder="1" applyAlignment="1" applyProtection="1">
      <alignment horizontal="center"/>
    </xf>
    <xf numFmtId="0" fontId="0" fillId="6" borderId="3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/>
    </xf>
    <xf numFmtId="1" fontId="0" fillId="6" borderId="3" xfId="0" applyNumberForma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/>
    </xf>
    <xf numFmtId="164" fontId="15" fillId="5" borderId="3" xfId="0" applyNumberFormat="1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/>
    </xf>
    <xf numFmtId="16" fontId="0" fillId="5" borderId="23" xfId="0" applyNumberFormat="1" applyFill="1" applyBorder="1"/>
    <xf numFmtId="164" fontId="0" fillId="5" borderId="24" xfId="0" applyNumberFormat="1" applyFill="1" applyBorder="1" applyAlignment="1">
      <alignment horizontal="center"/>
    </xf>
    <xf numFmtId="20" fontId="0" fillId="5" borderId="24" xfId="0" applyNumberFormat="1" applyFill="1" applyBorder="1" applyAlignment="1" applyProtection="1">
      <alignment horizontal="center"/>
      <protection locked="0"/>
    </xf>
    <xf numFmtId="1" fontId="0" fillId="5" borderId="24" xfId="0" applyNumberFormat="1" applyFill="1" applyBorder="1" applyAlignment="1">
      <alignment horizontal="center" vertical="center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15" fillId="5" borderId="2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/>
    </xf>
    <xf numFmtId="44" fontId="13" fillId="0" borderId="13" xfId="1" applyFont="1" applyBorder="1" applyAlignment="1">
      <alignment horizontal="center" vertical="center"/>
    </xf>
    <xf numFmtId="44" fontId="13" fillId="0" borderId="1" xfId="1" applyFont="1" applyBorder="1" applyAlignment="1">
      <alignment horizontal="center" vertical="center"/>
    </xf>
    <xf numFmtId="44" fontId="13" fillId="0" borderId="22" xfId="1" applyFont="1" applyBorder="1" applyAlignment="1">
      <alignment horizontal="center" vertical="center"/>
    </xf>
    <xf numFmtId="0" fontId="7" fillId="0" borderId="8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4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left" vertical="center"/>
    </xf>
    <xf numFmtId="0" fontId="25" fillId="0" borderId="14" xfId="0" applyFont="1" applyBorder="1" applyAlignment="1" applyProtection="1">
      <alignment horizontal="left" vertical="center"/>
    </xf>
    <xf numFmtId="0" fontId="25" fillId="0" borderId="17" xfId="0" applyFont="1" applyBorder="1" applyAlignment="1" applyProtection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" fontId="10" fillId="0" borderId="0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/>
    <xf numFmtId="0" fontId="0" fillId="0" borderId="14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17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1" fontId="10" fillId="0" borderId="0" xfId="0" applyNumberFormat="1" applyFont="1" applyBorder="1" applyAlignment="1" applyProtection="1">
      <alignment horizontal="center" vertical="center"/>
    </xf>
    <xf numFmtId="1" fontId="10" fillId="0" borderId="1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/>
    </xf>
    <xf numFmtId="44" fontId="13" fillId="0" borderId="13" xfId="1" applyFont="1" applyBorder="1" applyAlignment="1" applyProtection="1">
      <alignment horizontal="center" vertical="center"/>
    </xf>
    <xf numFmtId="44" fontId="13" fillId="0" borderId="1" xfId="1" applyFont="1" applyBorder="1" applyAlignment="1" applyProtection="1">
      <alignment horizontal="center" vertical="center"/>
    </xf>
    <xf numFmtId="44" fontId="13" fillId="0" borderId="22" xfId="1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right"/>
    </xf>
    <xf numFmtId="0" fontId="7" fillId="0" borderId="14" xfId="0" applyFont="1" applyBorder="1" applyAlignment="1" applyProtection="1">
      <alignment horizontal="right"/>
    </xf>
    <xf numFmtId="0" fontId="7" fillId="0" borderId="4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right"/>
    </xf>
    <xf numFmtId="14" fontId="0" fillId="0" borderId="8" xfId="0" applyNumberFormat="1" applyBorder="1" applyProtection="1"/>
    <xf numFmtId="0" fontId="0" fillId="0" borderId="17" xfId="0" applyBorder="1" applyProtection="1"/>
    <xf numFmtId="0" fontId="0" fillId="0" borderId="14" xfId="0" applyBorder="1" applyProtection="1"/>
    <xf numFmtId="0" fontId="0" fillId="0" borderId="8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0" fillId="0" borderId="17" xfId="0" applyBorder="1" applyAlignment="1" applyProtection="1">
      <alignment horizontal="center" vertical="center"/>
    </xf>
    <xf numFmtId="0" fontId="0" fillId="0" borderId="8" xfId="0" applyBorder="1" applyProtection="1"/>
    <xf numFmtId="17" fontId="5" fillId="2" borderId="3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4" fontId="0" fillId="0" borderId="8" xfId="0" applyNumberFormat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1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14</xdr:row>
      <xdr:rowOff>95250</xdr:rowOff>
    </xdr:from>
    <xdr:to>
      <xdr:col>8</xdr:col>
      <xdr:colOff>85725</xdr:colOff>
      <xdr:row>33</xdr:row>
      <xdr:rowOff>19050</xdr:rowOff>
    </xdr:to>
    <xdr:pic>
      <xdr:nvPicPr>
        <xdr:cNvPr id="11286" name="Picture 1">
          <a:extLst>
            <a:ext uri="{FF2B5EF4-FFF2-40B4-BE49-F238E27FC236}">
              <a16:creationId xmlns:a16="http://schemas.microsoft.com/office/drawing/2014/main" id="{00000000-0008-0000-0000-00001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9479" b="70833"/>
        <a:stretch>
          <a:fillRect/>
        </a:stretch>
      </xdr:blipFill>
      <xdr:spPr bwMode="auto">
        <a:xfrm>
          <a:off x="600075" y="2362200"/>
          <a:ext cx="5581650" cy="3000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207438</xdr:colOff>
      <xdr:row>10</xdr:row>
      <xdr:rowOff>151098</xdr:rowOff>
    </xdr:from>
    <xdr:to>
      <xdr:col>3</xdr:col>
      <xdr:colOff>359072</xdr:colOff>
      <xdr:row>17</xdr:row>
      <xdr:rowOff>55165</xdr:rowOff>
    </xdr:to>
    <xdr:sp macro="" textlink="">
      <xdr:nvSpPr>
        <xdr:cNvPr id="3" name="Pfeil nach ob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5451419">
          <a:off x="1288484" y="1451302"/>
          <a:ext cx="1037542" cy="1675634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 editAs="oneCell">
    <xdr:from>
      <xdr:col>0</xdr:col>
      <xdr:colOff>571500</xdr:colOff>
      <xdr:row>36</xdr:row>
      <xdr:rowOff>0</xdr:rowOff>
    </xdr:from>
    <xdr:to>
      <xdr:col>8</xdr:col>
      <xdr:colOff>104775</xdr:colOff>
      <xdr:row>64</xdr:row>
      <xdr:rowOff>9525</xdr:rowOff>
    </xdr:to>
    <xdr:pic>
      <xdr:nvPicPr>
        <xdr:cNvPr id="11288" name="Picture 2">
          <a:extLst>
            <a:ext uri="{FF2B5EF4-FFF2-40B4-BE49-F238E27FC236}">
              <a16:creationId xmlns:a16="http://schemas.microsoft.com/office/drawing/2014/main" id="{00000000-0008-0000-0000-000018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69218" b="55833"/>
        <a:stretch>
          <a:fillRect/>
        </a:stretch>
      </xdr:blipFill>
      <xdr:spPr bwMode="auto">
        <a:xfrm>
          <a:off x="571500" y="5829300"/>
          <a:ext cx="5629275" cy="4543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408812</xdr:colOff>
      <xdr:row>64</xdr:row>
      <xdr:rowOff>3094</xdr:rowOff>
    </xdr:from>
    <xdr:to>
      <xdr:col>6</xdr:col>
      <xdr:colOff>684354</xdr:colOff>
      <xdr:row>71</xdr:row>
      <xdr:rowOff>142116</xdr:rowOff>
    </xdr:to>
    <xdr:sp macro="" textlink="">
      <xdr:nvSpPr>
        <xdr:cNvPr id="5" name="Pfeil nach ob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20460171">
          <a:off x="4218812" y="9556669"/>
          <a:ext cx="1037542" cy="1272497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 editAs="oneCell">
    <xdr:from>
      <xdr:col>0</xdr:col>
      <xdr:colOff>85725</xdr:colOff>
      <xdr:row>72</xdr:row>
      <xdr:rowOff>19050</xdr:rowOff>
    </xdr:from>
    <xdr:to>
      <xdr:col>17</xdr:col>
      <xdr:colOff>333375</xdr:colOff>
      <xdr:row>122</xdr:row>
      <xdr:rowOff>9525</xdr:rowOff>
    </xdr:to>
    <xdr:pic>
      <xdr:nvPicPr>
        <xdr:cNvPr id="11290" name="Picture 1">
          <a:extLst>
            <a:ext uri="{FF2B5EF4-FFF2-40B4-BE49-F238E27FC236}">
              <a16:creationId xmlns:a16="http://schemas.microsoft.com/office/drawing/2014/main" id="{00000000-0008-0000-0000-00001A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27812" b="19073"/>
        <a:stretch>
          <a:fillRect/>
        </a:stretch>
      </xdr:blipFill>
      <xdr:spPr bwMode="auto">
        <a:xfrm>
          <a:off x="85725" y="11677650"/>
          <a:ext cx="13201650" cy="8086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190500</xdr:colOff>
      <xdr:row>90</xdr:row>
      <xdr:rowOff>38100</xdr:rowOff>
    </xdr:from>
    <xdr:to>
      <xdr:col>16</xdr:col>
      <xdr:colOff>466042</xdr:colOff>
      <xdr:row>98</xdr:row>
      <xdr:rowOff>15197</xdr:rowOff>
    </xdr:to>
    <xdr:sp macro="" textlink="">
      <xdr:nvSpPr>
        <xdr:cNvPr id="7" name="Pfeil nach ob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20460171">
          <a:off x="11620500" y="13801725"/>
          <a:ext cx="1037542" cy="1272497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12</xdr:col>
      <xdr:colOff>244470</xdr:colOff>
      <xdr:row>109</xdr:row>
      <xdr:rowOff>69853</xdr:rowOff>
    </xdr:from>
    <xdr:to>
      <xdr:col>13</xdr:col>
      <xdr:colOff>754967</xdr:colOff>
      <xdr:row>115</xdr:row>
      <xdr:rowOff>135845</xdr:rowOff>
    </xdr:to>
    <xdr:sp macro="" textlink="">
      <xdr:nvSpPr>
        <xdr:cNvPr id="8" name="Pfeil nach ob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5614134">
          <a:off x="9505948" y="16792575"/>
          <a:ext cx="1037542" cy="1272497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133350</xdr:rowOff>
        </xdr:from>
        <xdr:to>
          <xdr:col>3</xdr:col>
          <xdr:colOff>152400</xdr:colOff>
          <xdr:row>6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133350</xdr:rowOff>
        </xdr:from>
        <xdr:to>
          <xdr:col>3</xdr:col>
          <xdr:colOff>152400</xdr:colOff>
          <xdr:row>6</xdr:row>
          <xdr:rowOff>38100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133350</xdr:rowOff>
        </xdr:from>
        <xdr:to>
          <xdr:col>3</xdr:col>
          <xdr:colOff>152400</xdr:colOff>
          <xdr:row>6</xdr:row>
          <xdr:rowOff>38100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133350</xdr:rowOff>
        </xdr:from>
        <xdr:to>
          <xdr:col>3</xdr:col>
          <xdr:colOff>152400</xdr:colOff>
          <xdr:row>6</xdr:row>
          <xdr:rowOff>38100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4.w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w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7" Type="http://schemas.openxmlformats.org/officeDocument/2006/relationships/image" Target="../media/image4.wmf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3.bin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image" Target="../media/image4.wmf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8"/>
  <sheetViews>
    <sheetView workbookViewId="0">
      <selection activeCell="K4" sqref="K4"/>
    </sheetView>
  </sheetViews>
  <sheetFormatPr baseColWidth="10" defaultRowHeight="12.75" x14ac:dyDescent="0.2"/>
  <sheetData>
    <row r="3" spans="1:1" x14ac:dyDescent="0.2">
      <c r="A3" s="148" t="s">
        <v>44</v>
      </c>
    </row>
    <row r="7" spans="1:1" x14ac:dyDescent="0.2">
      <c r="A7" s="148" t="s">
        <v>57</v>
      </c>
    </row>
    <row r="8" spans="1:1" x14ac:dyDescent="0.2">
      <c r="A8" s="148" t="s">
        <v>43</v>
      </c>
    </row>
    <row r="10" spans="1:1" x14ac:dyDescent="0.2">
      <c r="A10" s="148" t="s">
        <v>45</v>
      </c>
    </row>
    <row r="68" spans="9:9" x14ac:dyDescent="0.2">
      <c r="I68" t="s">
        <v>39</v>
      </c>
    </row>
  </sheetData>
  <pageMargins left="0.7" right="0.7" top="0.78740157499999996" bottom="0.78740157499999996" header="0.3" footer="0.3"/>
  <headerFooter>
    <oddFooter>&amp;C_x000D_&amp;1#&amp;"Calibri"&amp;8&amp;K000000 PUBLIC</oddFooter>
  </headerFooter>
  <customProperties>
    <customPr name="_pios_id" r:id="rId1"/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workbookViewId="0">
      <selection activeCell="J26" sqref="J26"/>
    </sheetView>
  </sheetViews>
  <sheetFormatPr baseColWidth="10" defaultRowHeight="12.75" x14ac:dyDescent="0.2"/>
  <sheetData>
    <row r="1" spans="1:1" s="169" customFormat="1" ht="18" x14ac:dyDescent="0.25">
      <c r="A1" s="169" t="s">
        <v>47</v>
      </c>
    </row>
    <row r="2" spans="1:1" s="169" customFormat="1" ht="18" x14ac:dyDescent="0.25"/>
    <row r="3" spans="1:1" s="169" customFormat="1" ht="18" x14ac:dyDescent="0.25"/>
    <row r="4" spans="1:1" s="169" customFormat="1" ht="18" x14ac:dyDescent="0.25"/>
    <row r="5" spans="1:1" s="169" customFormat="1" ht="18" x14ac:dyDescent="0.25"/>
    <row r="6" spans="1:1" s="169" customFormat="1" ht="18" x14ac:dyDescent="0.25">
      <c r="A6" s="170" t="s">
        <v>56</v>
      </c>
    </row>
    <row r="7" spans="1:1" s="169" customFormat="1" ht="18" x14ac:dyDescent="0.25"/>
    <row r="8" spans="1:1" s="169" customFormat="1" ht="18" x14ac:dyDescent="0.25"/>
    <row r="9" spans="1:1" s="169" customFormat="1" ht="18" x14ac:dyDescent="0.25"/>
    <row r="10" spans="1:1" s="169" customFormat="1" ht="18" x14ac:dyDescent="0.25"/>
    <row r="11" spans="1:1" s="169" customFormat="1" ht="18" x14ac:dyDescent="0.25">
      <c r="A11" s="169" t="s">
        <v>53</v>
      </c>
    </row>
    <row r="12" spans="1:1" s="169" customFormat="1" ht="18" x14ac:dyDescent="0.25"/>
    <row r="13" spans="1:1" s="169" customFormat="1" ht="18" x14ac:dyDescent="0.25">
      <c r="A13" s="169" t="s">
        <v>54</v>
      </c>
    </row>
    <row r="14" spans="1:1" s="169" customFormat="1" ht="18" x14ac:dyDescent="0.25"/>
    <row r="15" spans="1:1" s="169" customFormat="1" ht="18" x14ac:dyDescent="0.25">
      <c r="A15" s="169" t="s">
        <v>55</v>
      </c>
    </row>
    <row r="16" spans="1:1" s="169" customFormat="1" ht="18" x14ac:dyDescent="0.25"/>
    <row r="17" spans="1:5" s="169" customFormat="1" ht="18" x14ac:dyDescent="0.25">
      <c r="A17" s="170"/>
    </row>
    <row r="18" spans="1:5" s="169" customFormat="1" ht="18" x14ac:dyDescent="0.25"/>
    <row r="19" spans="1:5" s="169" customFormat="1" ht="18" x14ac:dyDescent="0.25">
      <c r="A19" s="170" t="s">
        <v>60</v>
      </c>
      <c r="E19" s="170" t="s">
        <v>61</v>
      </c>
    </row>
    <row r="20" spans="1:5" s="169" customFormat="1" ht="18" x14ac:dyDescent="0.25"/>
    <row r="21" spans="1:5" s="169" customFormat="1" ht="18" x14ac:dyDescent="0.25">
      <c r="A21" s="169" t="s">
        <v>58</v>
      </c>
      <c r="D21" s="171"/>
    </row>
  </sheetData>
  <sheetProtection selectLockedCells="1"/>
  <pageMargins left="0.7" right="0.7" top="0.78740157499999996" bottom="0.78740157499999996" header="0.3" footer="0.3"/>
  <pageSetup paperSize="9" orientation="portrait" r:id="rId1"/>
  <headerFooter>
    <oddFooter>&amp;C_x000D_&amp;1#&amp;"Calibri"&amp;8&amp;K000000 PUBLIC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AA90"/>
  <sheetViews>
    <sheetView tabSelected="1" zoomScale="90" zoomScaleNormal="90" workbookViewId="0">
      <pane ySplit="12" topLeftCell="A13" activePane="bottomLeft" state="frozen"/>
      <selection activeCell="U7" sqref="U7:X8"/>
      <selection pane="bottomLeft" activeCell="D23" sqref="D23"/>
    </sheetView>
  </sheetViews>
  <sheetFormatPr baseColWidth="10" defaultRowHeight="12.75" x14ac:dyDescent="0.2"/>
  <cols>
    <col min="1" max="1" width="8.7109375" customWidth="1"/>
    <col min="2" max="4" width="5.7109375" customWidth="1"/>
    <col min="5" max="5" width="7.5703125" customWidth="1"/>
    <col min="6" max="6" width="4.140625" customWidth="1"/>
    <col min="7" max="7" width="3.85546875" customWidth="1"/>
    <col min="8" max="8" width="15.7109375" style="65" customWidth="1"/>
    <col min="9" max="9" width="8.7109375" customWidth="1"/>
    <col min="10" max="12" width="5.7109375" customWidth="1"/>
    <col min="13" max="13" width="7.28515625" customWidth="1"/>
    <col min="14" max="14" width="4.140625" customWidth="1"/>
    <col min="15" max="15" width="3.85546875" customWidth="1"/>
    <col min="16" max="16" width="15.7109375" customWidth="1"/>
    <col min="17" max="17" width="8.7109375" customWidth="1"/>
    <col min="18" max="20" width="5.7109375" customWidth="1"/>
    <col min="21" max="21" width="8" customWidth="1"/>
    <col min="22" max="22" width="4.140625" customWidth="1"/>
    <col min="23" max="23" width="3.85546875" customWidth="1"/>
    <col min="24" max="24" width="15.7109375" customWidth="1"/>
    <col min="26" max="26" width="11.42578125" style="68"/>
    <col min="27" max="27" width="17.42578125" bestFit="1" customWidth="1"/>
  </cols>
  <sheetData>
    <row r="1" spans="1:27" x14ac:dyDescent="0.2">
      <c r="A1" s="16"/>
      <c r="B1" s="9"/>
      <c r="C1" s="9"/>
      <c r="D1" s="9"/>
      <c r="E1" s="9"/>
      <c r="F1" s="9"/>
      <c r="G1" s="9"/>
      <c r="H1" s="73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7"/>
    </row>
    <row r="2" spans="1:27" ht="0.75" customHeight="1" x14ac:dyDescent="0.2">
      <c r="A2" s="16"/>
      <c r="B2" s="9"/>
      <c r="C2" s="4"/>
      <c r="D2" s="4"/>
      <c r="E2" s="4"/>
      <c r="F2" s="4"/>
      <c r="G2" s="4"/>
      <c r="H2" s="7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9"/>
    </row>
    <row r="3" spans="1:27" ht="38.25" customHeight="1" x14ac:dyDescent="0.2">
      <c r="A3" s="18"/>
      <c r="B3" s="4"/>
      <c r="C3" s="4"/>
      <c r="D3" s="4"/>
      <c r="E3" s="254" t="s">
        <v>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4"/>
      <c r="W3" s="4"/>
      <c r="X3" s="19"/>
    </row>
    <row r="4" spans="1:27" ht="32.25" customHeight="1" x14ac:dyDescent="0.2">
      <c r="A4" s="18"/>
      <c r="B4" s="4"/>
      <c r="C4" s="4"/>
      <c r="D4" s="4"/>
      <c r="E4" s="255" t="s">
        <v>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6" t="s">
        <v>62</v>
      </c>
      <c r="V4" s="256"/>
      <c r="W4" s="256"/>
      <c r="X4" s="257"/>
    </row>
    <row r="5" spans="1:27" ht="12.75" hidden="1" customHeight="1" x14ac:dyDescent="0.2">
      <c r="A5" s="18"/>
      <c r="B5" s="4"/>
      <c r="C5" s="4"/>
      <c r="D5" s="4"/>
      <c r="E5" s="29"/>
      <c r="F5" s="29"/>
      <c r="G5" s="29"/>
      <c r="H5" s="75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0"/>
      <c r="V5" s="4"/>
      <c r="W5" s="4"/>
      <c r="X5" s="19"/>
    </row>
    <row r="6" spans="1:27" ht="13.5" customHeight="1" x14ac:dyDescent="0.2">
      <c r="A6" s="18"/>
      <c r="B6" s="4"/>
      <c r="C6" s="4"/>
      <c r="D6" s="4"/>
      <c r="I6" s="240" t="s">
        <v>19</v>
      </c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60" t="s">
        <v>9</v>
      </c>
      <c r="V6" s="260"/>
      <c r="W6" s="260"/>
      <c r="X6" s="261"/>
      <c r="Y6" s="72"/>
      <c r="Z6" s="157" t="s">
        <v>30</v>
      </c>
      <c r="AA6" s="71"/>
    </row>
    <row r="7" spans="1:27" ht="12" customHeight="1" x14ac:dyDescent="0.2">
      <c r="A7" s="18"/>
      <c r="B7" s="4"/>
      <c r="C7" s="4"/>
      <c r="D7" s="242">
        <v>2024</v>
      </c>
      <c r="E7" s="242"/>
      <c r="F7" s="5"/>
      <c r="G7" s="5"/>
      <c r="H7" s="76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62" t="s">
        <v>63</v>
      </c>
      <c r="V7" s="262"/>
      <c r="W7" s="262"/>
      <c r="X7" s="263"/>
      <c r="Y7" s="72"/>
      <c r="Z7" s="157" t="s">
        <v>31</v>
      </c>
      <c r="AA7" s="72"/>
    </row>
    <row r="8" spans="1:27" ht="18.75" customHeight="1" x14ac:dyDescent="0.2">
      <c r="A8" s="22"/>
      <c r="B8" s="7"/>
      <c r="C8" s="7"/>
      <c r="D8" s="243"/>
      <c r="E8" s="243"/>
      <c r="F8" s="1"/>
      <c r="G8" s="1"/>
      <c r="H8" s="77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64"/>
      <c r="V8" s="264"/>
      <c r="W8" s="264"/>
      <c r="X8" s="265"/>
      <c r="Y8" s="72"/>
      <c r="Z8" s="72" t="s">
        <v>59</v>
      </c>
      <c r="AA8" s="72"/>
    </row>
    <row r="9" spans="1:27" x14ac:dyDescent="0.2">
      <c r="A9" s="18"/>
      <c r="B9" s="4"/>
      <c r="C9" s="4"/>
      <c r="D9" s="244" t="s">
        <v>2</v>
      </c>
      <c r="E9" s="244"/>
      <c r="F9" s="4"/>
      <c r="G9" s="4"/>
      <c r="H9" s="74"/>
      <c r="I9" s="260" t="s">
        <v>8</v>
      </c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 t="s">
        <v>7</v>
      </c>
      <c r="V9" s="260"/>
      <c r="W9" s="260"/>
      <c r="X9" s="261"/>
    </row>
    <row r="10" spans="1:27" ht="6" customHeight="1" thickBot="1" x14ac:dyDescent="0.25">
      <c r="A10" s="18"/>
      <c r="B10" s="4"/>
      <c r="C10" s="4"/>
      <c r="D10" s="4"/>
      <c r="E10" s="4"/>
      <c r="F10" s="4"/>
      <c r="G10" s="4"/>
      <c r="H10" s="7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"/>
      <c r="V10" s="6"/>
      <c r="W10" s="6"/>
      <c r="X10" s="21"/>
    </row>
    <row r="11" spans="1:27" ht="21" customHeight="1" thickBot="1" x14ac:dyDescent="0.25">
      <c r="A11" s="258">
        <f>DATE($D$7,1,1)</f>
        <v>45292</v>
      </c>
      <c r="B11" s="258"/>
      <c r="C11" s="258"/>
      <c r="D11" s="259"/>
      <c r="E11" s="259"/>
      <c r="F11" s="259"/>
      <c r="G11" s="259"/>
      <c r="H11" s="259"/>
      <c r="I11" s="258">
        <f>DATE($D$7,2,1)</f>
        <v>45323</v>
      </c>
      <c r="J11" s="258"/>
      <c r="K11" s="258"/>
      <c r="L11" s="259"/>
      <c r="M11" s="259"/>
      <c r="N11" s="259"/>
      <c r="O11" s="259"/>
      <c r="P11" s="259"/>
      <c r="Q11" s="258">
        <f>DATE($D$7,3,1)</f>
        <v>45352</v>
      </c>
      <c r="R11" s="258"/>
      <c r="S11" s="258"/>
      <c r="T11" s="259"/>
      <c r="U11" s="259"/>
      <c r="V11" s="259"/>
      <c r="W11" s="259"/>
      <c r="X11" s="259"/>
    </row>
    <row r="12" spans="1:27" ht="31.5" customHeight="1" thickBot="1" x14ac:dyDescent="0.25">
      <c r="A12" s="2" t="s">
        <v>3</v>
      </c>
      <c r="B12" s="2" t="s">
        <v>10</v>
      </c>
      <c r="C12" s="236" t="s">
        <v>27</v>
      </c>
      <c r="D12" s="237"/>
      <c r="E12" s="3" t="s">
        <v>6</v>
      </c>
      <c r="F12" s="3" t="s">
        <v>5</v>
      </c>
      <c r="G12" s="3" t="s">
        <v>29</v>
      </c>
      <c r="H12" s="78" t="s">
        <v>4</v>
      </c>
      <c r="I12" s="2" t="s">
        <v>3</v>
      </c>
      <c r="J12" s="2" t="s">
        <v>10</v>
      </c>
      <c r="K12" s="236" t="s">
        <v>28</v>
      </c>
      <c r="L12" s="237"/>
      <c r="M12" s="3" t="s">
        <v>6</v>
      </c>
      <c r="N12" s="3" t="s">
        <v>5</v>
      </c>
      <c r="O12" s="3" t="s">
        <v>29</v>
      </c>
      <c r="P12" s="2" t="s">
        <v>4</v>
      </c>
      <c r="Q12" s="215" t="s">
        <v>3</v>
      </c>
      <c r="R12" s="215" t="s">
        <v>10</v>
      </c>
      <c r="S12" s="238" t="s">
        <v>28</v>
      </c>
      <c r="T12" s="239"/>
      <c r="U12" s="216" t="s">
        <v>6</v>
      </c>
      <c r="V12" s="216" t="s">
        <v>5</v>
      </c>
      <c r="W12" s="216" t="s">
        <v>29</v>
      </c>
      <c r="X12" s="215" t="s">
        <v>4</v>
      </c>
    </row>
    <row r="13" spans="1:27" x14ac:dyDescent="0.2">
      <c r="A13" s="183">
        <f>A11</f>
        <v>45292</v>
      </c>
      <c r="B13" s="184">
        <f>A13</f>
        <v>45292</v>
      </c>
      <c r="C13" s="185"/>
      <c r="D13" s="186"/>
      <c r="E13" s="187" t="str">
        <f t="shared" ref="E13:E43" si="0">IF(ISBLANK(C13),"",ROUNDDOWN((D13-C13)*24*60/45,0))</f>
        <v/>
      </c>
      <c r="F13" s="188"/>
      <c r="G13" s="189"/>
      <c r="H13" s="190" t="str">
        <f>IF(G13="","",VLOOKUP(G13,$Z$15:$AA$32,2,0))</f>
        <v/>
      </c>
      <c r="I13" s="59">
        <f>I11</f>
        <v>45323</v>
      </c>
      <c r="J13" s="49">
        <f>I13</f>
        <v>45323</v>
      </c>
      <c r="K13" s="151"/>
      <c r="L13" s="149"/>
      <c r="M13" s="61" t="str">
        <f t="shared" ref="M13:M42" si="1">IF(ISBLANK(K13),"",ROUNDDOWN((L13-K13)*24*60/45,0))</f>
        <v/>
      </c>
      <c r="N13" s="150"/>
      <c r="O13" s="153"/>
      <c r="P13" s="64" t="str">
        <f>IF(O13="","",VLOOKUP(O13,$Z$15:$AA$32,2,0))</f>
        <v/>
      </c>
      <c r="Q13" s="59">
        <f>Q11</f>
        <v>45352</v>
      </c>
      <c r="R13" s="33">
        <f>Q13</f>
        <v>45352</v>
      </c>
      <c r="S13" s="149"/>
      <c r="T13" s="149"/>
      <c r="U13" s="61" t="str">
        <f>IF(ISBLANK(S13),"",ROUNDDOWN((T13-S13)*24*60/45,0))</f>
        <v/>
      </c>
      <c r="V13" s="150"/>
      <c r="W13" s="153"/>
      <c r="X13" s="64" t="str">
        <f>IF(W13="","",VLOOKUP(W13,$Z$15:$AA$32,2,0))</f>
        <v/>
      </c>
    </row>
    <row r="14" spans="1:27" x14ac:dyDescent="0.2">
      <c r="A14" s="173">
        <f>IFERROR(IF(MONTH(A13+1)=MONTH($A$13),A13+1,""),"")</f>
        <v>45293</v>
      </c>
      <c r="B14" s="174">
        <f t="shared" ref="B14:B43" si="2">A14</f>
        <v>45293</v>
      </c>
      <c r="C14" s="175"/>
      <c r="D14" s="176"/>
      <c r="E14" s="177" t="str">
        <f>IF(ISBLANK(C14),"",ROUNDDOWN((D14-C14)*24*60/45,0))</f>
        <v/>
      </c>
      <c r="F14" s="178"/>
      <c r="G14" s="179"/>
      <c r="H14" s="180" t="str">
        <f>IF(G14="","",VLOOKUP(G14,$Z$15:$AA$32,2,0))</f>
        <v/>
      </c>
      <c r="I14" s="59">
        <f>IFERROR(IF(MONTH(I13+1)=MONTH($I$13),I13+1,""),"")</f>
        <v>45324</v>
      </c>
      <c r="J14" s="49">
        <f t="shared" ref="J14:J41" si="3">I14</f>
        <v>45324</v>
      </c>
      <c r="K14" s="151"/>
      <c r="L14" s="149"/>
      <c r="M14" s="61" t="str">
        <f t="shared" si="1"/>
        <v/>
      </c>
      <c r="N14" s="150"/>
      <c r="O14" s="153"/>
      <c r="P14" s="64" t="str">
        <f t="shared" ref="P14:P42" si="4">IF(O14="","",VLOOKUP(O14,$Z$15:$AA$32,2,0))</f>
        <v/>
      </c>
      <c r="Q14" s="173">
        <f>IFERROR(IF(MONTH(Q13+1)=MONTH($Q$13),Q13+1,""),"")</f>
        <v>45353</v>
      </c>
      <c r="R14" s="174">
        <f>Q14</f>
        <v>45353</v>
      </c>
      <c r="S14" s="176"/>
      <c r="T14" s="176"/>
      <c r="U14" s="177" t="str">
        <f t="shared" ref="U14:U43" si="5">IF(ISBLANK(S14),"",ROUNDDOWN((T14-S14)*24*60/45,0))</f>
        <v/>
      </c>
      <c r="V14" s="178"/>
      <c r="W14" s="179"/>
      <c r="X14" s="180" t="str">
        <f t="shared" ref="X14:X43" si="6">IF(W14="","",VLOOKUP(W14,$Z$15:$AA$32,2,0))</f>
        <v/>
      </c>
    </row>
    <row r="15" spans="1:27" x14ac:dyDescent="0.2">
      <c r="A15" s="173">
        <f t="shared" ref="A15:A43" si="7">IFERROR(IF(MONTH(A14+1)=MONTH($A$13),A14+1,""),"")</f>
        <v>45294</v>
      </c>
      <c r="B15" s="174">
        <f t="shared" si="2"/>
        <v>45294</v>
      </c>
      <c r="C15" s="175"/>
      <c r="D15" s="176"/>
      <c r="E15" s="177" t="str">
        <f>IF(ISBLANK(C15),"",ROUNDDOWN((D15-C15)*24*60/45,0))</f>
        <v/>
      </c>
      <c r="F15" s="178"/>
      <c r="G15" s="179"/>
      <c r="H15" s="180" t="str">
        <f t="shared" ref="H15:H43" si="8">IF(G15="","",VLOOKUP(G15,$Z$15:$AA$32,2,0))</f>
        <v/>
      </c>
      <c r="I15" s="59">
        <f t="shared" ref="I15:I41" si="9">IFERROR(IF(MONTH(I14+1)=MONTH($I$13),I14+1,""),"")</f>
        <v>45325</v>
      </c>
      <c r="J15" s="49">
        <f t="shared" si="3"/>
        <v>45325</v>
      </c>
      <c r="K15" s="151"/>
      <c r="L15" s="149"/>
      <c r="M15" s="61" t="str">
        <f t="shared" si="1"/>
        <v/>
      </c>
      <c r="N15" s="150"/>
      <c r="O15" s="153"/>
      <c r="P15" s="64" t="str">
        <f t="shared" si="4"/>
        <v/>
      </c>
      <c r="Q15" s="173">
        <f t="shared" ref="Q15:Q43" si="10">IFERROR(IF(MONTH(Q14+1)=MONTH($Q$13),Q14+1,""),"")</f>
        <v>45354</v>
      </c>
      <c r="R15" s="174">
        <f t="shared" ref="R15:R43" si="11">Q15</f>
        <v>45354</v>
      </c>
      <c r="S15" s="175"/>
      <c r="T15" s="176"/>
      <c r="U15" s="177" t="str">
        <f t="shared" si="5"/>
        <v/>
      </c>
      <c r="V15" s="178"/>
      <c r="W15" s="179"/>
      <c r="X15" s="180" t="str">
        <f t="shared" si="6"/>
        <v/>
      </c>
      <c r="Z15" s="157">
        <v>1</v>
      </c>
      <c r="AA15" s="71" t="s">
        <v>32</v>
      </c>
    </row>
    <row r="16" spans="1:27" x14ac:dyDescent="0.2">
      <c r="A16" s="173">
        <f t="shared" si="7"/>
        <v>45295</v>
      </c>
      <c r="B16" s="174">
        <f t="shared" si="2"/>
        <v>45295</v>
      </c>
      <c r="C16" s="175"/>
      <c r="D16" s="176"/>
      <c r="E16" s="177" t="str">
        <f t="shared" si="0"/>
        <v/>
      </c>
      <c r="F16" s="178"/>
      <c r="G16" s="179"/>
      <c r="H16" s="180" t="str">
        <f t="shared" si="8"/>
        <v/>
      </c>
      <c r="I16" s="59">
        <f t="shared" si="9"/>
        <v>45326</v>
      </c>
      <c r="J16" s="49">
        <f t="shared" si="3"/>
        <v>45326</v>
      </c>
      <c r="K16" s="151"/>
      <c r="L16" s="149"/>
      <c r="M16" s="61" t="str">
        <f t="shared" si="1"/>
        <v/>
      </c>
      <c r="N16" s="150"/>
      <c r="O16" s="153"/>
      <c r="P16" s="64" t="str">
        <f t="shared" si="4"/>
        <v/>
      </c>
      <c r="Q16" s="59">
        <f t="shared" si="10"/>
        <v>45355</v>
      </c>
      <c r="R16" s="33">
        <f t="shared" si="11"/>
        <v>45355</v>
      </c>
      <c r="S16" s="151"/>
      <c r="T16" s="149"/>
      <c r="U16" s="61" t="str">
        <f t="shared" si="5"/>
        <v/>
      </c>
      <c r="V16" s="150"/>
      <c r="W16" s="153"/>
      <c r="X16" s="64" t="str">
        <f t="shared" si="6"/>
        <v/>
      </c>
      <c r="Z16" s="157">
        <v>2</v>
      </c>
      <c r="AA16" s="72" t="s">
        <v>33</v>
      </c>
    </row>
    <row r="17" spans="1:27" x14ac:dyDescent="0.2">
      <c r="A17" s="173">
        <f t="shared" si="7"/>
        <v>45296</v>
      </c>
      <c r="B17" s="174">
        <f t="shared" si="2"/>
        <v>45296</v>
      </c>
      <c r="C17" s="175"/>
      <c r="D17" s="176"/>
      <c r="E17" s="177" t="str">
        <f t="shared" si="0"/>
        <v/>
      </c>
      <c r="F17" s="178"/>
      <c r="G17" s="179"/>
      <c r="H17" s="180" t="str">
        <f>IF(G17="","",VLOOKUP(G17,$Z$15:$AA$32,2,0))</f>
        <v/>
      </c>
      <c r="I17" s="59">
        <f t="shared" si="9"/>
        <v>45327</v>
      </c>
      <c r="J17" s="49">
        <f t="shared" si="3"/>
        <v>45327</v>
      </c>
      <c r="K17" s="151"/>
      <c r="L17" s="149"/>
      <c r="M17" s="61" t="str">
        <f t="shared" si="1"/>
        <v/>
      </c>
      <c r="N17" s="150"/>
      <c r="O17" s="153"/>
      <c r="P17" s="64" t="str">
        <f t="shared" si="4"/>
        <v/>
      </c>
      <c r="Q17" s="59">
        <f t="shared" si="10"/>
        <v>45356</v>
      </c>
      <c r="R17" s="33">
        <f t="shared" si="11"/>
        <v>45356</v>
      </c>
      <c r="S17" s="151"/>
      <c r="T17" s="149"/>
      <c r="U17" s="61" t="str">
        <f t="shared" si="5"/>
        <v/>
      </c>
      <c r="V17" s="150"/>
      <c r="W17" s="153"/>
      <c r="X17" s="64" t="str">
        <f t="shared" si="6"/>
        <v/>
      </c>
      <c r="Z17" s="157">
        <v>3</v>
      </c>
      <c r="AA17" s="72" t="s">
        <v>34</v>
      </c>
    </row>
    <row r="18" spans="1:27" x14ac:dyDescent="0.2">
      <c r="A18" s="183">
        <f t="shared" si="7"/>
        <v>45297</v>
      </c>
      <c r="B18" s="184">
        <f t="shared" si="2"/>
        <v>45297</v>
      </c>
      <c r="C18" s="185"/>
      <c r="D18" s="186"/>
      <c r="E18" s="187" t="str">
        <f t="shared" si="0"/>
        <v/>
      </c>
      <c r="F18" s="188"/>
      <c r="G18" s="189"/>
      <c r="H18" s="190" t="str">
        <f t="shared" si="8"/>
        <v/>
      </c>
      <c r="I18" s="59">
        <f t="shared" si="9"/>
        <v>45328</v>
      </c>
      <c r="J18" s="49">
        <f t="shared" si="3"/>
        <v>45328</v>
      </c>
      <c r="K18" s="151"/>
      <c r="L18" s="149"/>
      <c r="M18" s="61" t="str">
        <f>IF(ISBLANK(K18),"",ROUNDDOWN((L18-K18)*24*60/45,0))</f>
        <v/>
      </c>
      <c r="N18" s="150"/>
      <c r="O18" s="153"/>
      <c r="P18" s="64" t="str">
        <f t="shared" si="4"/>
        <v/>
      </c>
      <c r="Q18" s="59">
        <f t="shared" si="10"/>
        <v>45357</v>
      </c>
      <c r="R18" s="33">
        <f t="shared" si="11"/>
        <v>45357</v>
      </c>
      <c r="S18" s="149"/>
      <c r="T18" s="149"/>
      <c r="U18" s="61" t="str">
        <f t="shared" si="5"/>
        <v/>
      </c>
      <c r="V18" s="150"/>
      <c r="W18" s="153"/>
      <c r="X18" s="64" t="str">
        <f t="shared" si="6"/>
        <v/>
      </c>
      <c r="Z18" s="157">
        <v>4</v>
      </c>
      <c r="AA18" s="72" t="s">
        <v>35</v>
      </c>
    </row>
    <row r="19" spans="1:27" x14ac:dyDescent="0.2">
      <c r="A19" s="173">
        <f t="shared" si="7"/>
        <v>45298</v>
      </c>
      <c r="B19" s="174">
        <f t="shared" si="2"/>
        <v>45298</v>
      </c>
      <c r="C19" s="176"/>
      <c r="D19" s="176"/>
      <c r="E19" s="181" t="str">
        <f t="shared" si="0"/>
        <v/>
      </c>
      <c r="F19" s="178"/>
      <c r="G19" s="179"/>
      <c r="H19" s="182" t="str">
        <f t="shared" si="8"/>
        <v/>
      </c>
      <c r="I19" s="59">
        <f t="shared" si="9"/>
        <v>45329</v>
      </c>
      <c r="J19" s="49">
        <f t="shared" si="3"/>
        <v>45329</v>
      </c>
      <c r="K19" s="151"/>
      <c r="L19" s="149"/>
      <c r="M19" s="61" t="str">
        <f>IF(ISBLANK(K19),"",ROUNDDOWN((L19-K19)*24*60/45,0))</f>
        <v/>
      </c>
      <c r="N19" s="150"/>
      <c r="O19" s="153"/>
      <c r="P19" s="64" t="str">
        <f t="shared" si="4"/>
        <v/>
      </c>
      <c r="Q19" s="59">
        <f t="shared" si="10"/>
        <v>45358</v>
      </c>
      <c r="R19" s="33">
        <f t="shared" si="11"/>
        <v>45358</v>
      </c>
      <c r="S19" s="149"/>
      <c r="T19" s="149"/>
      <c r="U19" s="61" t="str">
        <f t="shared" si="5"/>
        <v/>
      </c>
      <c r="V19" s="150"/>
      <c r="W19" s="153"/>
      <c r="X19" s="64" t="str">
        <f>IF(W19="","",VLOOKUP(W19,$Z$15:$AA$32,2,0))</f>
        <v/>
      </c>
      <c r="Z19" s="157">
        <v>5</v>
      </c>
      <c r="AA19" s="72" t="s">
        <v>36</v>
      </c>
    </row>
    <row r="20" spans="1:27" x14ac:dyDescent="0.2">
      <c r="A20" s="59">
        <f t="shared" si="7"/>
        <v>45299</v>
      </c>
      <c r="B20" s="33">
        <f t="shared" si="2"/>
        <v>45299</v>
      </c>
      <c r="C20" s="149"/>
      <c r="D20" s="149"/>
      <c r="E20" s="66" t="str">
        <f t="shared" si="0"/>
        <v/>
      </c>
      <c r="F20" s="150"/>
      <c r="G20" s="153"/>
      <c r="H20" s="79" t="str">
        <f t="shared" si="8"/>
        <v/>
      </c>
      <c r="I20" s="59">
        <f t="shared" si="9"/>
        <v>45330</v>
      </c>
      <c r="J20" s="49">
        <f t="shared" si="3"/>
        <v>45330</v>
      </c>
      <c r="K20" s="151"/>
      <c r="L20" s="149"/>
      <c r="M20" s="61" t="str">
        <f t="shared" si="1"/>
        <v/>
      </c>
      <c r="N20" s="150"/>
      <c r="O20" s="153"/>
      <c r="P20" s="64" t="str">
        <f t="shared" si="4"/>
        <v/>
      </c>
      <c r="Q20" s="59">
        <f t="shared" si="10"/>
        <v>45359</v>
      </c>
      <c r="R20" s="33">
        <f t="shared" si="11"/>
        <v>45359</v>
      </c>
      <c r="S20" s="149"/>
      <c r="T20" s="149"/>
      <c r="U20" s="61" t="str">
        <f t="shared" si="5"/>
        <v/>
      </c>
      <c r="V20" s="150"/>
      <c r="W20" s="153"/>
      <c r="X20" s="64" t="str">
        <f t="shared" si="6"/>
        <v/>
      </c>
      <c r="Z20" s="157">
        <v>6</v>
      </c>
      <c r="AA20" s="72" t="s">
        <v>37</v>
      </c>
    </row>
    <row r="21" spans="1:27" x14ac:dyDescent="0.2">
      <c r="A21" s="59">
        <f t="shared" si="7"/>
        <v>45300</v>
      </c>
      <c r="B21" s="33">
        <f t="shared" si="2"/>
        <v>45300</v>
      </c>
      <c r="C21" s="149"/>
      <c r="D21" s="149"/>
      <c r="E21" s="66"/>
      <c r="F21" s="150"/>
      <c r="G21" s="153"/>
      <c r="H21" s="79" t="str">
        <f t="shared" si="8"/>
        <v/>
      </c>
      <c r="I21" s="59">
        <f t="shared" si="9"/>
        <v>45331</v>
      </c>
      <c r="J21" s="49">
        <f t="shared" si="3"/>
        <v>45331</v>
      </c>
      <c r="K21" s="151"/>
      <c r="L21" s="149"/>
      <c r="M21" s="61" t="str">
        <f t="shared" si="1"/>
        <v/>
      </c>
      <c r="N21" s="150"/>
      <c r="O21" s="153"/>
      <c r="P21" s="64" t="str">
        <f t="shared" si="4"/>
        <v/>
      </c>
      <c r="Q21" s="59">
        <f t="shared" si="10"/>
        <v>45360</v>
      </c>
      <c r="R21" s="33">
        <f t="shared" si="11"/>
        <v>45360</v>
      </c>
      <c r="S21" s="149"/>
      <c r="T21" s="149"/>
      <c r="U21" s="61" t="str">
        <f t="shared" si="5"/>
        <v/>
      </c>
      <c r="V21" s="150"/>
      <c r="W21" s="153"/>
      <c r="X21" s="64" t="str">
        <f t="shared" si="6"/>
        <v/>
      </c>
      <c r="Z21" s="157">
        <v>7</v>
      </c>
      <c r="AA21" s="72" t="s">
        <v>38</v>
      </c>
    </row>
    <row r="22" spans="1:27" x14ac:dyDescent="0.2">
      <c r="A22" s="59">
        <f t="shared" si="7"/>
        <v>45301</v>
      </c>
      <c r="B22" s="33">
        <f t="shared" si="2"/>
        <v>45301</v>
      </c>
      <c r="C22" s="149"/>
      <c r="D22" s="149"/>
      <c r="E22" s="66" t="str">
        <f t="shared" si="0"/>
        <v/>
      </c>
      <c r="F22" s="150"/>
      <c r="G22" s="153"/>
      <c r="H22" s="79" t="str">
        <f t="shared" si="8"/>
        <v/>
      </c>
      <c r="I22" s="59">
        <f t="shared" si="9"/>
        <v>45332</v>
      </c>
      <c r="J22" s="49">
        <f t="shared" si="3"/>
        <v>45332</v>
      </c>
      <c r="K22" s="151"/>
      <c r="L22" s="149"/>
      <c r="M22" s="61" t="str">
        <f t="shared" si="1"/>
        <v/>
      </c>
      <c r="N22" s="150"/>
      <c r="O22" s="153"/>
      <c r="P22" s="64" t="str">
        <f t="shared" si="4"/>
        <v/>
      </c>
      <c r="Q22" s="59">
        <f t="shared" si="10"/>
        <v>45361</v>
      </c>
      <c r="R22" s="33">
        <f t="shared" si="11"/>
        <v>45361</v>
      </c>
      <c r="S22" s="156"/>
      <c r="T22" s="149"/>
      <c r="U22" s="61" t="str">
        <f t="shared" si="5"/>
        <v/>
      </c>
      <c r="V22" s="150"/>
      <c r="W22" s="153"/>
      <c r="X22" s="64" t="str">
        <f t="shared" si="6"/>
        <v/>
      </c>
      <c r="Z22" s="157">
        <v>8</v>
      </c>
      <c r="AA22" s="72" t="s">
        <v>42</v>
      </c>
    </row>
    <row r="23" spans="1:27" x14ac:dyDescent="0.2">
      <c r="A23" s="59">
        <f t="shared" si="7"/>
        <v>45302</v>
      </c>
      <c r="B23" s="33">
        <f t="shared" si="2"/>
        <v>45302</v>
      </c>
      <c r="C23" s="149"/>
      <c r="D23" s="149"/>
      <c r="E23" s="66" t="str">
        <f t="shared" si="0"/>
        <v/>
      </c>
      <c r="F23" s="150"/>
      <c r="G23" s="153"/>
      <c r="H23" s="79" t="str">
        <f t="shared" si="8"/>
        <v/>
      </c>
      <c r="I23" s="59">
        <f t="shared" si="9"/>
        <v>45333</v>
      </c>
      <c r="J23" s="49">
        <f t="shared" si="3"/>
        <v>45333</v>
      </c>
      <c r="K23" s="151"/>
      <c r="L23" s="149"/>
      <c r="M23" s="61" t="str">
        <f t="shared" si="1"/>
        <v/>
      </c>
      <c r="N23" s="150"/>
      <c r="O23" s="153"/>
      <c r="P23" s="64" t="str">
        <f t="shared" si="4"/>
        <v/>
      </c>
      <c r="Q23" s="59">
        <f t="shared" si="10"/>
        <v>45362</v>
      </c>
      <c r="R23" s="33">
        <f t="shared" si="11"/>
        <v>45362</v>
      </c>
      <c r="S23" s="149"/>
      <c r="T23" s="149"/>
      <c r="U23" s="61" t="str">
        <f t="shared" si="5"/>
        <v/>
      </c>
      <c r="V23" s="150"/>
      <c r="W23" s="153"/>
      <c r="X23" s="64" t="str">
        <f t="shared" si="6"/>
        <v/>
      </c>
      <c r="Z23" s="157">
        <v>9</v>
      </c>
      <c r="AA23" s="72" t="s">
        <v>48</v>
      </c>
    </row>
    <row r="24" spans="1:27" x14ac:dyDescent="0.2">
      <c r="A24" s="59">
        <f t="shared" si="7"/>
        <v>45303</v>
      </c>
      <c r="B24" s="33">
        <f t="shared" si="2"/>
        <v>45303</v>
      </c>
      <c r="C24" s="149"/>
      <c r="D24" s="149"/>
      <c r="E24" s="66" t="str">
        <f t="shared" si="0"/>
        <v/>
      </c>
      <c r="F24" s="150"/>
      <c r="G24" s="153"/>
      <c r="H24" s="79" t="str">
        <f t="shared" si="8"/>
        <v/>
      </c>
      <c r="I24" s="173">
        <f t="shared" si="9"/>
        <v>45334</v>
      </c>
      <c r="J24" s="191">
        <f t="shared" si="3"/>
        <v>45334</v>
      </c>
      <c r="K24" s="175"/>
      <c r="L24" s="176"/>
      <c r="M24" s="177" t="str">
        <f t="shared" si="1"/>
        <v/>
      </c>
      <c r="N24" s="178"/>
      <c r="O24" s="179"/>
      <c r="P24" s="180" t="str">
        <f t="shared" si="4"/>
        <v/>
      </c>
      <c r="Q24" s="59">
        <f t="shared" si="10"/>
        <v>45363</v>
      </c>
      <c r="R24" s="33">
        <f t="shared" si="11"/>
        <v>45363</v>
      </c>
      <c r="S24" s="151"/>
      <c r="T24" s="149"/>
      <c r="U24" s="61" t="str">
        <f t="shared" si="5"/>
        <v/>
      </c>
      <c r="V24" s="150"/>
      <c r="W24" s="153"/>
      <c r="X24" s="64" t="str">
        <f t="shared" si="6"/>
        <v/>
      </c>
      <c r="Z24" s="157">
        <v>10</v>
      </c>
      <c r="AA24" s="72" t="s">
        <v>49</v>
      </c>
    </row>
    <row r="25" spans="1:27" x14ac:dyDescent="0.2">
      <c r="A25" s="59">
        <f t="shared" si="7"/>
        <v>45304</v>
      </c>
      <c r="B25" s="33">
        <f t="shared" si="2"/>
        <v>45304</v>
      </c>
      <c r="C25" s="149"/>
      <c r="D25" s="149"/>
      <c r="E25" s="66" t="str">
        <f t="shared" si="0"/>
        <v/>
      </c>
      <c r="F25" s="150"/>
      <c r="G25" s="153"/>
      <c r="H25" s="79" t="str">
        <f t="shared" si="8"/>
        <v/>
      </c>
      <c r="I25" s="173">
        <f t="shared" si="9"/>
        <v>45335</v>
      </c>
      <c r="J25" s="191">
        <f t="shared" si="3"/>
        <v>45335</v>
      </c>
      <c r="K25" s="175"/>
      <c r="L25" s="176"/>
      <c r="M25" s="177" t="str">
        <f t="shared" si="1"/>
        <v/>
      </c>
      <c r="N25" s="178"/>
      <c r="O25" s="179"/>
      <c r="P25" s="180" t="str">
        <f t="shared" si="4"/>
        <v/>
      </c>
      <c r="Q25" s="59">
        <f t="shared" si="10"/>
        <v>45364</v>
      </c>
      <c r="R25" s="33">
        <f t="shared" si="11"/>
        <v>45364</v>
      </c>
      <c r="S25" s="149"/>
      <c r="T25" s="149"/>
      <c r="U25" s="61" t="str">
        <f t="shared" si="5"/>
        <v/>
      </c>
      <c r="V25" s="150"/>
      <c r="W25" s="153"/>
      <c r="X25" s="64" t="str">
        <f t="shared" si="6"/>
        <v/>
      </c>
      <c r="Z25" s="157">
        <v>11</v>
      </c>
      <c r="AA25" s="72" t="s">
        <v>50</v>
      </c>
    </row>
    <row r="26" spans="1:27" x14ac:dyDescent="0.2">
      <c r="A26" s="59">
        <f t="shared" si="7"/>
        <v>45305</v>
      </c>
      <c r="B26" s="33">
        <f t="shared" si="2"/>
        <v>45305</v>
      </c>
      <c r="C26" s="149"/>
      <c r="D26" s="149"/>
      <c r="E26" s="66" t="str">
        <f t="shared" si="0"/>
        <v/>
      </c>
      <c r="F26" s="150"/>
      <c r="G26" s="153"/>
      <c r="H26" s="79" t="str">
        <f t="shared" si="8"/>
        <v/>
      </c>
      <c r="I26" s="173">
        <f t="shared" si="9"/>
        <v>45336</v>
      </c>
      <c r="J26" s="191">
        <f t="shared" si="3"/>
        <v>45336</v>
      </c>
      <c r="K26" s="175"/>
      <c r="L26" s="176"/>
      <c r="M26" s="177" t="str">
        <f t="shared" si="1"/>
        <v/>
      </c>
      <c r="N26" s="178"/>
      <c r="O26" s="179"/>
      <c r="P26" s="180" t="str">
        <f t="shared" si="4"/>
        <v/>
      </c>
      <c r="Q26" s="59">
        <f t="shared" si="10"/>
        <v>45365</v>
      </c>
      <c r="R26" s="33">
        <f t="shared" si="11"/>
        <v>45365</v>
      </c>
      <c r="S26" s="149"/>
      <c r="T26" s="149"/>
      <c r="U26" s="61" t="str">
        <f t="shared" si="5"/>
        <v/>
      </c>
      <c r="V26" s="150"/>
      <c r="W26" s="153"/>
      <c r="X26" s="64" t="str">
        <f t="shared" si="6"/>
        <v/>
      </c>
      <c r="Z26" s="157">
        <v>12</v>
      </c>
      <c r="AA26" s="72" t="s">
        <v>51</v>
      </c>
    </row>
    <row r="27" spans="1:27" x14ac:dyDescent="0.2">
      <c r="A27" s="59">
        <f t="shared" si="7"/>
        <v>45306</v>
      </c>
      <c r="B27" s="33">
        <f t="shared" si="2"/>
        <v>45306</v>
      </c>
      <c r="C27" s="149"/>
      <c r="D27" s="149"/>
      <c r="E27" s="66" t="str">
        <f t="shared" si="0"/>
        <v/>
      </c>
      <c r="F27" s="150"/>
      <c r="G27" s="153"/>
      <c r="H27" s="79" t="str">
        <f t="shared" si="8"/>
        <v/>
      </c>
      <c r="I27" s="173">
        <f t="shared" si="9"/>
        <v>45337</v>
      </c>
      <c r="J27" s="191">
        <f t="shared" si="3"/>
        <v>45337</v>
      </c>
      <c r="K27" s="175"/>
      <c r="L27" s="176"/>
      <c r="M27" s="177" t="str">
        <f t="shared" si="1"/>
        <v/>
      </c>
      <c r="N27" s="178"/>
      <c r="O27" s="179"/>
      <c r="P27" s="180" t="str">
        <f t="shared" si="4"/>
        <v/>
      </c>
      <c r="Q27" s="59">
        <f t="shared" si="10"/>
        <v>45366</v>
      </c>
      <c r="R27" s="33">
        <f t="shared" si="11"/>
        <v>45366</v>
      </c>
      <c r="S27" s="149"/>
      <c r="T27" s="149"/>
      <c r="U27" s="61" t="str">
        <f t="shared" si="5"/>
        <v/>
      </c>
      <c r="V27" s="150"/>
      <c r="W27" s="153"/>
      <c r="X27" s="64" t="str">
        <f t="shared" si="6"/>
        <v/>
      </c>
      <c r="Z27" s="157">
        <v>13</v>
      </c>
      <c r="AA27" s="72" t="s">
        <v>52</v>
      </c>
    </row>
    <row r="28" spans="1:27" x14ac:dyDescent="0.2">
      <c r="A28" s="59">
        <f t="shared" si="7"/>
        <v>45307</v>
      </c>
      <c r="B28" s="33">
        <f t="shared" si="2"/>
        <v>45307</v>
      </c>
      <c r="C28" s="149"/>
      <c r="D28" s="149"/>
      <c r="E28" s="66" t="str">
        <f t="shared" si="0"/>
        <v/>
      </c>
      <c r="F28" s="150"/>
      <c r="G28" s="153"/>
      <c r="H28" s="79" t="str">
        <f t="shared" si="8"/>
        <v/>
      </c>
      <c r="I28" s="173">
        <f t="shared" si="9"/>
        <v>45338</v>
      </c>
      <c r="J28" s="191">
        <f t="shared" si="3"/>
        <v>45338</v>
      </c>
      <c r="K28" s="175"/>
      <c r="L28" s="176"/>
      <c r="M28" s="177" t="str">
        <f t="shared" si="1"/>
        <v/>
      </c>
      <c r="N28" s="178"/>
      <c r="O28" s="179"/>
      <c r="P28" s="180" t="str">
        <f t="shared" si="4"/>
        <v/>
      </c>
      <c r="Q28" s="59">
        <f t="shared" si="10"/>
        <v>45367</v>
      </c>
      <c r="R28" s="33">
        <f t="shared" si="11"/>
        <v>45367</v>
      </c>
      <c r="S28" s="149"/>
      <c r="T28" s="149"/>
      <c r="U28" s="61" t="str">
        <f t="shared" si="5"/>
        <v/>
      </c>
      <c r="V28" s="150"/>
      <c r="W28" s="153"/>
      <c r="X28" s="64" t="str">
        <f t="shared" si="6"/>
        <v/>
      </c>
    </row>
    <row r="29" spans="1:27" x14ac:dyDescent="0.2">
      <c r="A29" s="59">
        <f t="shared" si="7"/>
        <v>45308</v>
      </c>
      <c r="B29" s="33">
        <f t="shared" si="2"/>
        <v>45308</v>
      </c>
      <c r="C29" s="149"/>
      <c r="D29" s="149"/>
      <c r="E29" s="66" t="str">
        <f t="shared" si="0"/>
        <v/>
      </c>
      <c r="F29" s="150"/>
      <c r="G29" s="153"/>
      <c r="H29" s="79" t="str">
        <f t="shared" si="8"/>
        <v/>
      </c>
      <c r="I29" s="59">
        <f t="shared" si="9"/>
        <v>45339</v>
      </c>
      <c r="J29" s="49">
        <f t="shared" si="3"/>
        <v>45339</v>
      </c>
      <c r="K29" s="151"/>
      <c r="L29" s="149"/>
      <c r="M29" s="61" t="str">
        <f t="shared" si="1"/>
        <v/>
      </c>
      <c r="N29" s="150"/>
      <c r="O29" s="153"/>
      <c r="P29" s="64" t="str">
        <f t="shared" si="4"/>
        <v/>
      </c>
      <c r="Q29" s="59">
        <f t="shared" si="10"/>
        <v>45368</v>
      </c>
      <c r="R29" s="33">
        <f t="shared" si="11"/>
        <v>45368</v>
      </c>
      <c r="S29" s="149"/>
      <c r="T29" s="149"/>
      <c r="U29" s="61" t="str">
        <f t="shared" si="5"/>
        <v/>
      </c>
      <c r="V29" s="150"/>
      <c r="W29" s="153"/>
      <c r="X29" s="64" t="str">
        <f t="shared" si="6"/>
        <v/>
      </c>
    </row>
    <row r="30" spans="1:27" x14ac:dyDescent="0.2">
      <c r="A30" s="59">
        <f t="shared" si="7"/>
        <v>45309</v>
      </c>
      <c r="B30" s="33">
        <f t="shared" si="2"/>
        <v>45309</v>
      </c>
      <c r="C30" s="149"/>
      <c r="D30" s="149"/>
      <c r="E30" s="66" t="str">
        <f t="shared" si="0"/>
        <v/>
      </c>
      <c r="F30" s="150"/>
      <c r="G30" s="153"/>
      <c r="H30" s="79" t="str">
        <f t="shared" si="8"/>
        <v/>
      </c>
      <c r="I30" s="59">
        <f t="shared" si="9"/>
        <v>45340</v>
      </c>
      <c r="J30" s="49">
        <f t="shared" si="3"/>
        <v>45340</v>
      </c>
      <c r="K30" s="151"/>
      <c r="L30" s="149"/>
      <c r="M30" s="61" t="str">
        <f t="shared" si="1"/>
        <v/>
      </c>
      <c r="N30" s="150"/>
      <c r="O30" s="153"/>
      <c r="P30" s="64" t="str">
        <f t="shared" si="4"/>
        <v/>
      </c>
      <c r="Q30" s="59">
        <f t="shared" si="10"/>
        <v>45369</v>
      </c>
      <c r="R30" s="33">
        <f t="shared" si="11"/>
        <v>45369</v>
      </c>
      <c r="S30" s="149"/>
      <c r="T30" s="149"/>
      <c r="U30" s="61" t="str">
        <f t="shared" si="5"/>
        <v/>
      </c>
      <c r="V30" s="150"/>
      <c r="W30" s="153"/>
      <c r="X30" s="64" t="str">
        <f t="shared" si="6"/>
        <v/>
      </c>
    </row>
    <row r="31" spans="1:27" x14ac:dyDescent="0.2">
      <c r="A31" s="59">
        <f t="shared" si="7"/>
        <v>45310</v>
      </c>
      <c r="B31" s="33">
        <f t="shared" si="2"/>
        <v>45310</v>
      </c>
      <c r="C31" s="149"/>
      <c r="D31" s="149"/>
      <c r="E31" s="66" t="str">
        <f t="shared" si="0"/>
        <v/>
      </c>
      <c r="F31" s="150"/>
      <c r="G31" s="153"/>
      <c r="H31" s="79" t="str">
        <f t="shared" si="8"/>
        <v/>
      </c>
      <c r="I31" s="59">
        <f t="shared" si="9"/>
        <v>45341</v>
      </c>
      <c r="J31" s="49">
        <f t="shared" si="3"/>
        <v>45341</v>
      </c>
      <c r="K31" s="151"/>
      <c r="L31" s="149"/>
      <c r="M31" s="61" t="str">
        <f t="shared" si="1"/>
        <v/>
      </c>
      <c r="N31" s="150"/>
      <c r="O31" s="153"/>
      <c r="P31" s="64" t="str">
        <f t="shared" si="4"/>
        <v/>
      </c>
      <c r="Q31" s="59">
        <f t="shared" si="10"/>
        <v>45370</v>
      </c>
      <c r="R31" s="33">
        <f t="shared" si="11"/>
        <v>45370</v>
      </c>
      <c r="S31" s="151"/>
      <c r="T31" s="149"/>
      <c r="U31" s="61" t="str">
        <f t="shared" si="5"/>
        <v/>
      </c>
      <c r="V31" s="150"/>
      <c r="W31" s="153"/>
      <c r="X31" s="64" t="str">
        <f t="shared" si="6"/>
        <v/>
      </c>
    </row>
    <row r="32" spans="1:27" x14ac:dyDescent="0.2">
      <c r="A32" s="59">
        <f t="shared" si="7"/>
        <v>45311</v>
      </c>
      <c r="B32" s="33">
        <f t="shared" si="2"/>
        <v>45311</v>
      </c>
      <c r="C32" s="149"/>
      <c r="D32" s="149"/>
      <c r="E32" s="66" t="str">
        <f t="shared" si="0"/>
        <v/>
      </c>
      <c r="F32" s="150"/>
      <c r="G32" s="153"/>
      <c r="H32" s="79" t="str">
        <f t="shared" si="8"/>
        <v/>
      </c>
      <c r="I32" s="59">
        <f t="shared" si="9"/>
        <v>45342</v>
      </c>
      <c r="J32" s="49">
        <f t="shared" si="3"/>
        <v>45342</v>
      </c>
      <c r="K32" s="151"/>
      <c r="L32" s="149"/>
      <c r="M32" s="61" t="str">
        <f t="shared" si="1"/>
        <v/>
      </c>
      <c r="N32" s="150"/>
      <c r="O32" s="153"/>
      <c r="P32" s="64" t="str">
        <f t="shared" si="4"/>
        <v/>
      </c>
      <c r="Q32" s="59">
        <f t="shared" si="10"/>
        <v>45371</v>
      </c>
      <c r="R32" s="33">
        <f t="shared" si="11"/>
        <v>45371</v>
      </c>
      <c r="S32" s="149"/>
      <c r="T32" s="149"/>
      <c r="U32" s="61" t="str">
        <f t="shared" si="5"/>
        <v/>
      </c>
      <c r="V32" s="150"/>
      <c r="W32" s="153"/>
      <c r="X32" s="64" t="str">
        <f t="shared" si="6"/>
        <v/>
      </c>
    </row>
    <row r="33" spans="1:26" x14ac:dyDescent="0.2">
      <c r="A33" s="59">
        <f t="shared" si="7"/>
        <v>45312</v>
      </c>
      <c r="B33" s="33">
        <f t="shared" si="2"/>
        <v>45312</v>
      </c>
      <c r="C33" s="149"/>
      <c r="D33" s="149"/>
      <c r="E33" s="66" t="str">
        <f t="shared" si="0"/>
        <v/>
      </c>
      <c r="F33" s="150"/>
      <c r="G33" s="153"/>
      <c r="H33" s="79" t="str">
        <f t="shared" si="8"/>
        <v/>
      </c>
      <c r="I33" s="59">
        <f t="shared" si="9"/>
        <v>45343</v>
      </c>
      <c r="J33" s="49">
        <f t="shared" si="3"/>
        <v>45343</v>
      </c>
      <c r="K33" s="151"/>
      <c r="L33" s="149"/>
      <c r="M33" s="61" t="str">
        <f t="shared" si="1"/>
        <v/>
      </c>
      <c r="N33" s="150"/>
      <c r="O33" s="153"/>
      <c r="P33" s="64" t="str">
        <f t="shared" si="4"/>
        <v/>
      </c>
      <c r="Q33" s="59">
        <f t="shared" si="10"/>
        <v>45372</v>
      </c>
      <c r="R33" s="33">
        <f t="shared" si="11"/>
        <v>45372</v>
      </c>
      <c r="S33" s="149"/>
      <c r="T33" s="149"/>
      <c r="U33" s="61" t="str">
        <f t="shared" si="5"/>
        <v/>
      </c>
      <c r="V33" s="150"/>
      <c r="W33" s="153"/>
      <c r="X33" s="64" t="str">
        <f t="shared" si="6"/>
        <v/>
      </c>
    </row>
    <row r="34" spans="1:26" x14ac:dyDescent="0.2">
      <c r="A34" s="59">
        <f t="shared" si="7"/>
        <v>45313</v>
      </c>
      <c r="B34" s="33">
        <f t="shared" si="2"/>
        <v>45313</v>
      </c>
      <c r="C34" s="149"/>
      <c r="D34" s="149"/>
      <c r="E34" s="66" t="str">
        <f t="shared" si="0"/>
        <v/>
      </c>
      <c r="F34" s="150"/>
      <c r="G34" s="153"/>
      <c r="H34" s="79" t="str">
        <f t="shared" si="8"/>
        <v/>
      </c>
      <c r="I34" s="59">
        <f t="shared" si="9"/>
        <v>45344</v>
      </c>
      <c r="J34" s="49">
        <f t="shared" si="3"/>
        <v>45344</v>
      </c>
      <c r="K34" s="151"/>
      <c r="L34" s="149"/>
      <c r="M34" s="61" t="str">
        <f t="shared" si="1"/>
        <v/>
      </c>
      <c r="N34" s="150"/>
      <c r="O34" s="153"/>
      <c r="P34" s="64" t="str">
        <f t="shared" si="4"/>
        <v/>
      </c>
      <c r="Q34" s="59">
        <f t="shared" si="10"/>
        <v>45373</v>
      </c>
      <c r="R34" s="33">
        <f t="shared" si="11"/>
        <v>45373</v>
      </c>
      <c r="S34" s="149"/>
      <c r="T34" s="149"/>
      <c r="U34" s="61" t="str">
        <f t="shared" si="5"/>
        <v/>
      </c>
      <c r="V34" s="150"/>
      <c r="W34" s="153"/>
      <c r="X34" s="64" t="str">
        <f t="shared" si="6"/>
        <v/>
      </c>
    </row>
    <row r="35" spans="1:26" x14ac:dyDescent="0.2">
      <c r="A35" s="59">
        <f t="shared" si="7"/>
        <v>45314</v>
      </c>
      <c r="B35" s="33">
        <f t="shared" si="2"/>
        <v>45314</v>
      </c>
      <c r="C35" s="149"/>
      <c r="D35" s="149"/>
      <c r="E35" s="66" t="str">
        <f t="shared" si="0"/>
        <v/>
      </c>
      <c r="F35" s="150"/>
      <c r="G35" s="153"/>
      <c r="H35" s="79" t="str">
        <f t="shared" si="8"/>
        <v/>
      </c>
      <c r="I35" s="59">
        <f t="shared" si="9"/>
        <v>45345</v>
      </c>
      <c r="J35" s="49">
        <f t="shared" si="3"/>
        <v>45345</v>
      </c>
      <c r="K35" s="151"/>
      <c r="L35" s="149"/>
      <c r="M35" s="61" t="str">
        <f t="shared" si="1"/>
        <v/>
      </c>
      <c r="N35" s="150"/>
      <c r="O35" s="153"/>
      <c r="P35" s="64" t="str">
        <f t="shared" si="4"/>
        <v/>
      </c>
      <c r="Q35" s="59">
        <f t="shared" si="10"/>
        <v>45374</v>
      </c>
      <c r="R35" s="33">
        <f t="shared" si="11"/>
        <v>45374</v>
      </c>
      <c r="S35" s="149"/>
      <c r="T35" s="149"/>
      <c r="U35" s="61" t="str">
        <f t="shared" si="5"/>
        <v/>
      </c>
      <c r="V35" s="150"/>
      <c r="W35" s="153"/>
      <c r="X35" s="64" t="str">
        <f t="shared" si="6"/>
        <v/>
      </c>
    </row>
    <row r="36" spans="1:26" x14ac:dyDescent="0.2">
      <c r="A36" s="59">
        <f t="shared" si="7"/>
        <v>45315</v>
      </c>
      <c r="B36" s="33">
        <f t="shared" si="2"/>
        <v>45315</v>
      </c>
      <c r="C36" s="149"/>
      <c r="D36" s="149"/>
      <c r="E36" s="66" t="str">
        <f t="shared" si="0"/>
        <v/>
      </c>
      <c r="F36" s="150"/>
      <c r="G36" s="153"/>
      <c r="H36" s="79" t="str">
        <f>IF(G36="","",VLOOKUP(G36,$Z$15:$AA$32,2,0))</f>
        <v/>
      </c>
      <c r="I36" s="173">
        <f t="shared" si="9"/>
        <v>45346</v>
      </c>
      <c r="J36" s="191">
        <f t="shared" si="3"/>
        <v>45346</v>
      </c>
      <c r="K36" s="175"/>
      <c r="L36" s="176"/>
      <c r="M36" s="177" t="str">
        <f t="shared" si="1"/>
        <v/>
      </c>
      <c r="N36" s="178"/>
      <c r="O36" s="179"/>
      <c r="P36" s="180" t="str">
        <f t="shared" si="4"/>
        <v/>
      </c>
      <c r="Q36" s="59">
        <f t="shared" si="10"/>
        <v>45375</v>
      </c>
      <c r="R36" s="33">
        <f t="shared" si="11"/>
        <v>45375</v>
      </c>
      <c r="S36" s="149"/>
      <c r="T36" s="149"/>
      <c r="U36" s="61" t="str">
        <f t="shared" si="5"/>
        <v/>
      </c>
      <c r="V36" s="150"/>
      <c r="W36" s="153"/>
      <c r="X36" s="64" t="str">
        <f t="shared" si="6"/>
        <v/>
      </c>
    </row>
    <row r="37" spans="1:26" x14ac:dyDescent="0.2">
      <c r="A37" s="59">
        <f t="shared" si="7"/>
        <v>45316</v>
      </c>
      <c r="B37" s="33">
        <f t="shared" si="2"/>
        <v>45316</v>
      </c>
      <c r="C37" s="149"/>
      <c r="D37" s="149"/>
      <c r="E37" s="66" t="str">
        <f t="shared" si="0"/>
        <v/>
      </c>
      <c r="F37" s="150"/>
      <c r="G37" s="153"/>
      <c r="H37" s="79" t="str">
        <f t="shared" si="8"/>
        <v/>
      </c>
      <c r="I37" s="59">
        <f t="shared" si="9"/>
        <v>45347</v>
      </c>
      <c r="J37" s="49">
        <f t="shared" si="3"/>
        <v>45347</v>
      </c>
      <c r="K37" s="151"/>
      <c r="L37" s="149"/>
      <c r="M37" s="61" t="str">
        <f t="shared" si="1"/>
        <v/>
      </c>
      <c r="N37" s="150"/>
      <c r="O37" s="153"/>
      <c r="P37" s="64" t="str">
        <f t="shared" si="4"/>
        <v/>
      </c>
      <c r="Q37" s="173">
        <f t="shared" si="10"/>
        <v>45376</v>
      </c>
      <c r="R37" s="174">
        <f t="shared" si="11"/>
        <v>45376</v>
      </c>
      <c r="S37" s="176"/>
      <c r="T37" s="176"/>
      <c r="U37" s="177" t="str">
        <f t="shared" si="5"/>
        <v/>
      </c>
      <c r="V37" s="178"/>
      <c r="W37" s="179"/>
      <c r="X37" s="180" t="str">
        <f t="shared" si="6"/>
        <v/>
      </c>
    </row>
    <row r="38" spans="1:26" x14ac:dyDescent="0.2">
      <c r="A38" s="59">
        <f t="shared" si="7"/>
        <v>45317</v>
      </c>
      <c r="B38" s="33">
        <f t="shared" si="2"/>
        <v>45317</v>
      </c>
      <c r="C38" s="149"/>
      <c r="D38" s="149"/>
      <c r="E38" s="66" t="str">
        <f t="shared" si="0"/>
        <v/>
      </c>
      <c r="F38" s="150"/>
      <c r="G38" s="153"/>
      <c r="H38" s="79" t="str">
        <f t="shared" si="8"/>
        <v/>
      </c>
      <c r="I38" s="59">
        <f t="shared" si="9"/>
        <v>45348</v>
      </c>
      <c r="J38" s="49">
        <f t="shared" si="3"/>
        <v>45348</v>
      </c>
      <c r="K38" s="151"/>
      <c r="L38" s="149"/>
      <c r="M38" s="61" t="str">
        <f t="shared" si="1"/>
        <v/>
      </c>
      <c r="N38" s="150"/>
      <c r="O38" s="153"/>
      <c r="P38" s="64" t="str">
        <f t="shared" si="4"/>
        <v/>
      </c>
      <c r="Q38" s="173">
        <f t="shared" si="10"/>
        <v>45377</v>
      </c>
      <c r="R38" s="174">
        <f t="shared" si="11"/>
        <v>45377</v>
      </c>
      <c r="S38" s="176"/>
      <c r="T38" s="176"/>
      <c r="U38" s="177" t="str">
        <f t="shared" si="5"/>
        <v/>
      </c>
      <c r="V38" s="178"/>
      <c r="W38" s="179"/>
      <c r="X38" s="180" t="str">
        <f t="shared" si="6"/>
        <v/>
      </c>
    </row>
    <row r="39" spans="1:26" x14ac:dyDescent="0.2">
      <c r="A39" s="59">
        <f t="shared" si="7"/>
        <v>45318</v>
      </c>
      <c r="B39" s="33">
        <f t="shared" si="2"/>
        <v>45318</v>
      </c>
      <c r="C39" s="149"/>
      <c r="D39" s="149"/>
      <c r="E39" s="66" t="str">
        <f t="shared" si="0"/>
        <v/>
      </c>
      <c r="F39" s="150"/>
      <c r="G39" s="153"/>
      <c r="H39" s="79" t="str">
        <f t="shared" si="8"/>
        <v/>
      </c>
      <c r="I39" s="59">
        <f t="shared" si="9"/>
        <v>45349</v>
      </c>
      <c r="J39" s="49">
        <f t="shared" si="3"/>
        <v>45349</v>
      </c>
      <c r="K39" s="151"/>
      <c r="L39" s="149"/>
      <c r="M39" s="61" t="str">
        <f t="shared" si="1"/>
        <v/>
      </c>
      <c r="N39" s="150"/>
      <c r="O39" s="153"/>
      <c r="P39" s="64" t="str">
        <f t="shared" si="4"/>
        <v/>
      </c>
      <c r="Q39" s="173">
        <f t="shared" si="10"/>
        <v>45378</v>
      </c>
      <c r="R39" s="174">
        <f t="shared" si="11"/>
        <v>45378</v>
      </c>
      <c r="S39" s="176"/>
      <c r="T39" s="176"/>
      <c r="U39" s="177" t="str">
        <f t="shared" si="5"/>
        <v/>
      </c>
      <c r="V39" s="178"/>
      <c r="W39" s="179"/>
      <c r="X39" s="180" t="str">
        <f t="shared" si="6"/>
        <v/>
      </c>
    </row>
    <row r="40" spans="1:26" x14ac:dyDescent="0.2">
      <c r="A40" s="59">
        <f t="shared" si="7"/>
        <v>45319</v>
      </c>
      <c r="B40" s="33">
        <f t="shared" si="2"/>
        <v>45319</v>
      </c>
      <c r="C40" s="149"/>
      <c r="D40" s="149"/>
      <c r="E40" s="66" t="str">
        <f t="shared" si="0"/>
        <v/>
      </c>
      <c r="F40" s="150"/>
      <c r="G40" s="153"/>
      <c r="H40" s="79" t="str">
        <f t="shared" si="8"/>
        <v/>
      </c>
      <c r="I40" s="59">
        <f t="shared" si="9"/>
        <v>45350</v>
      </c>
      <c r="J40" s="49">
        <f t="shared" si="3"/>
        <v>45350</v>
      </c>
      <c r="K40" s="151"/>
      <c r="L40" s="149"/>
      <c r="M40" s="61" t="str">
        <f t="shared" si="1"/>
        <v/>
      </c>
      <c r="N40" s="150"/>
      <c r="O40" s="153"/>
      <c r="P40" s="64" t="str">
        <f t="shared" si="4"/>
        <v/>
      </c>
      <c r="Q40" s="173">
        <f t="shared" si="10"/>
        <v>45379</v>
      </c>
      <c r="R40" s="174">
        <f t="shared" si="11"/>
        <v>45379</v>
      </c>
      <c r="S40" s="176"/>
      <c r="T40" s="176"/>
      <c r="U40" s="177" t="str">
        <f t="shared" si="5"/>
        <v/>
      </c>
      <c r="V40" s="178"/>
      <c r="W40" s="179"/>
      <c r="X40" s="180" t="str">
        <f t="shared" si="6"/>
        <v/>
      </c>
    </row>
    <row r="41" spans="1:26" x14ac:dyDescent="0.2">
      <c r="A41" s="59">
        <f t="shared" si="7"/>
        <v>45320</v>
      </c>
      <c r="B41" s="33">
        <f t="shared" si="2"/>
        <v>45320</v>
      </c>
      <c r="C41" s="149"/>
      <c r="D41" s="149"/>
      <c r="E41" s="66" t="str">
        <f t="shared" si="0"/>
        <v/>
      </c>
      <c r="F41" s="150"/>
      <c r="G41" s="153"/>
      <c r="H41" s="79" t="str">
        <f t="shared" si="8"/>
        <v/>
      </c>
      <c r="I41" s="59">
        <f t="shared" si="9"/>
        <v>45351</v>
      </c>
      <c r="J41" s="49">
        <f t="shared" si="3"/>
        <v>45351</v>
      </c>
      <c r="K41" s="151"/>
      <c r="L41" s="152"/>
      <c r="M41" s="61" t="str">
        <f t="shared" si="1"/>
        <v/>
      </c>
      <c r="N41" s="150"/>
      <c r="O41" s="153"/>
      <c r="P41" s="64" t="str">
        <f t="shared" si="4"/>
        <v/>
      </c>
      <c r="Q41" s="183">
        <f t="shared" si="10"/>
        <v>45380</v>
      </c>
      <c r="R41" s="184">
        <f t="shared" si="11"/>
        <v>45380</v>
      </c>
      <c r="S41" s="186"/>
      <c r="T41" s="186"/>
      <c r="U41" s="187" t="str">
        <f t="shared" si="5"/>
        <v/>
      </c>
      <c r="V41" s="188"/>
      <c r="W41" s="189"/>
      <c r="X41" s="190" t="str">
        <f t="shared" si="6"/>
        <v/>
      </c>
    </row>
    <row r="42" spans="1:26" x14ac:dyDescent="0.2">
      <c r="A42" s="59">
        <f t="shared" si="7"/>
        <v>45321</v>
      </c>
      <c r="B42" s="33">
        <f t="shared" si="2"/>
        <v>45321</v>
      </c>
      <c r="C42" s="149"/>
      <c r="D42" s="149"/>
      <c r="E42" s="66" t="str">
        <f t="shared" si="0"/>
        <v/>
      </c>
      <c r="F42" s="150"/>
      <c r="G42" s="153"/>
      <c r="H42" s="79" t="str">
        <f t="shared" si="8"/>
        <v/>
      </c>
      <c r="I42" s="59"/>
      <c r="J42" s="49"/>
      <c r="K42" s="49"/>
      <c r="L42" s="60"/>
      <c r="M42" s="61" t="str">
        <f t="shared" si="1"/>
        <v/>
      </c>
      <c r="N42" s="62"/>
      <c r="O42" s="63"/>
      <c r="P42" s="64" t="str">
        <f t="shared" si="4"/>
        <v/>
      </c>
      <c r="Q42" s="59">
        <f t="shared" si="10"/>
        <v>45381</v>
      </c>
      <c r="R42" s="33">
        <f t="shared" si="11"/>
        <v>45381</v>
      </c>
      <c r="S42" s="149"/>
      <c r="T42" s="149"/>
      <c r="U42" s="61" t="str">
        <f t="shared" si="5"/>
        <v/>
      </c>
      <c r="V42" s="150"/>
      <c r="W42" s="153"/>
      <c r="X42" s="64" t="str">
        <f t="shared" si="6"/>
        <v/>
      </c>
    </row>
    <row r="43" spans="1:26" x14ac:dyDescent="0.2">
      <c r="A43" s="59">
        <f t="shared" si="7"/>
        <v>45322</v>
      </c>
      <c r="B43" s="33">
        <f t="shared" si="2"/>
        <v>45322</v>
      </c>
      <c r="C43" s="149"/>
      <c r="D43" s="149"/>
      <c r="E43" s="66" t="str">
        <f t="shared" si="0"/>
        <v/>
      </c>
      <c r="F43" s="150"/>
      <c r="G43" s="153"/>
      <c r="H43" s="79" t="str">
        <f t="shared" si="8"/>
        <v/>
      </c>
      <c r="I43" s="59"/>
      <c r="J43" s="49"/>
      <c r="K43" s="33"/>
      <c r="L43" s="8"/>
      <c r="M43" s="50"/>
      <c r="N43" s="51"/>
      <c r="O43" s="55"/>
      <c r="P43" s="10"/>
      <c r="Q43" s="59">
        <f t="shared" si="10"/>
        <v>45382</v>
      </c>
      <c r="R43" s="33">
        <f t="shared" si="11"/>
        <v>45382</v>
      </c>
      <c r="S43" s="149"/>
      <c r="T43" s="149"/>
      <c r="U43" s="61" t="str">
        <f t="shared" si="5"/>
        <v/>
      </c>
      <c r="V43" s="150"/>
      <c r="W43" s="153"/>
      <c r="X43" s="64" t="str">
        <f t="shared" si="6"/>
        <v/>
      </c>
    </row>
    <row r="44" spans="1:26" ht="24.75" customHeight="1" thickBot="1" x14ac:dyDescent="0.25">
      <c r="A44" s="233" t="s">
        <v>11</v>
      </c>
      <c r="B44" s="234"/>
      <c r="C44" s="234"/>
      <c r="D44" s="235"/>
      <c r="E44" s="67">
        <f>SUM(E13:E43)</f>
        <v>0</v>
      </c>
      <c r="F44" s="52"/>
      <c r="G44" s="56"/>
      <c r="H44" s="80"/>
      <c r="I44" s="233" t="s">
        <v>11</v>
      </c>
      <c r="J44" s="234"/>
      <c r="K44" s="234"/>
      <c r="L44" s="235"/>
      <c r="M44" s="11">
        <f>SUM(M13:M43)</f>
        <v>0</v>
      </c>
      <c r="N44" s="30"/>
      <c r="O44" s="57"/>
      <c r="P44" s="32"/>
      <c r="Q44" s="233" t="s">
        <v>11</v>
      </c>
      <c r="R44" s="234"/>
      <c r="S44" s="234"/>
      <c r="T44" s="235"/>
      <c r="U44" s="11">
        <f>SUM(U13:U43)</f>
        <v>0</v>
      </c>
      <c r="V44" s="12"/>
      <c r="W44" s="58"/>
      <c r="X44" s="13"/>
    </row>
    <row r="45" spans="1:26" ht="29.25" customHeight="1" x14ac:dyDescent="0.2">
      <c r="A45" s="218">
        <f>J45*P45</f>
        <v>0</v>
      </c>
      <c r="B45" s="219"/>
      <c r="C45" s="219"/>
      <c r="D45" s="220"/>
      <c r="E45" s="4"/>
      <c r="F45" s="4"/>
      <c r="G45" s="4"/>
      <c r="H45" s="154" t="s">
        <v>17</v>
      </c>
      <c r="I45" s="22"/>
      <c r="J45" s="230">
        <f>E44+M44+U44</f>
        <v>0</v>
      </c>
      <c r="K45" s="231"/>
      <c r="L45" s="232"/>
      <c r="M45" s="4"/>
      <c r="N45" s="4"/>
      <c r="O45" s="4"/>
      <c r="P45" s="155">
        <v>5.5</v>
      </c>
      <c r="Q45" s="4"/>
      <c r="R45" s="4"/>
      <c r="S45" s="4"/>
      <c r="T45" s="4"/>
      <c r="U45" s="4"/>
      <c r="V45" s="4"/>
      <c r="W45" s="4"/>
      <c r="X45" s="19"/>
    </row>
    <row r="46" spans="1:26" x14ac:dyDescent="0.2">
      <c r="A46" s="221" t="s">
        <v>13</v>
      </c>
      <c r="B46" s="222"/>
      <c r="C46" s="223"/>
      <c r="D46" s="224"/>
      <c r="E46" s="23"/>
      <c r="F46" s="23"/>
      <c r="G46" s="23"/>
      <c r="H46" s="82" t="s">
        <v>16</v>
      </c>
      <c r="I46" s="25"/>
      <c r="J46" s="26" t="s">
        <v>14</v>
      </c>
      <c r="K46" s="26"/>
      <c r="L46" s="27"/>
      <c r="M46" s="23"/>
      <c r="N46" s="23"/>
      <c r="O46" s="23"/>
      <c r="P46" s="28" t="s">
        <v>15</v>
      </c>
      <c r="Q46" s="4"/>
      <c r="R46" s="4"/>
      <c r="S46" s="4"/>
      <c r="T46" s="4"/>
      <c r="U46" s="4"/>
      <c r="V46" s="4"/>
      <c r="W46" s="4"/>
      <c r="X46" s="19"/>
    </row>
    <row r="47" spans="1:26" ht="47.25" customHeight="1" x14ac:dyDescent="0.2">
      <c r="A47" s="225">
        <v>45382</v>
      </c>
      <c r="B47" s="226"/>
      <c r="C47" s="53"/>
      <c r="D47" s="227" t="str">
        <f>$I$6</f>
        <v>Max Mustermann</v>
      </c>
      <c r="E47" s="228"/>
      <c r="F47" s="228"/>
      <c r="G47" s="228"/>
      <c r="H47" s="228"/>
      <c r="I47" s="228"/>
      <c r="J47" s="228"/>
      <c r="K47" s="228"/>
      <c r="L47" s="229"/>
      <c r="M47" s="252"/>
      <c r="N47" s="246"/>
      <c r="O47" s="53"/>
      <c r="P47" s="14"/>
      <c r="Q47" s="245"/>
      <c r="R47" s="245"/>
      <c r="S47" s="245"/>
      <c r="T47" s="245"/>
      <c r="U47" s="245"/>
      <c r="V47" s="245"/>
      <c r="W47" s="245"/>
      <c r="X47" s="246"/>
    </row>
    <row r="48" spans="1:26" s="15" customFormat="1" ht="17.25" customHeight="1" x14ac:dyDescent="0.2">
      <c r="A48" s="247" t="s">
        <v>3</v>
      </c>
      <c r="B48" s="253"/>
      <c r="C48" s="24"/>
      <c r="D48" s="249" t="s">
        <v>12</v>
      </c>
      <c r="E48" s="250"/>
      <c r="F48" s="250"/>
      <c r="G48" s="250"/>
      <c r="H48" s="250"/>
      <c r="I48" s="250"/>
      <c r="J48" s="250"/>
      <c r="K48" s="54"/>
      <c r="L48" s="24"/>
      <c r="M48" s="247" t="s">
        <v>3</v>
      </c>
      <c r="N48" s="248"/>
      <c r="O48" s="24"/>
      <c r="P48" s="249" t="s">
        <v>18</v>
      </c>
      <c r="Q48" s="250"/>
      <c r="R48" s="250"/>
      <c r="S48" s="250"/>
      <c r="T48" s="250"/>
      <c r="U48" s="250"/>
      <c r="V48" s="250"/>
      <c r="W48" s="250"/>
      <c r="X48" s="251"/>
      <c r="Z48" s="70"/>
    </row>
    <row r="49" spans="8:8" x14ac:dyDescent="0.2">
      <c r="H49" s="83"/>
    </row>
    <row r="50" spans="8:8" x14ac:dyDescent="0.2">
      <c r="H50" s="83"/>
    </row>
    <row r="51" spans="8:8" x14ac:dyDescent="0.2">
      <c r="H51" s="83"/>
    </row>
    <row r="52" spans="8:8" x14ac:dyDescent="0.2">
      <c r="H52" s="83"/>
    </row>
    <row r="53" spans="8:8" x14ac:dyDescent="0.2">
      <c r="H53" s="83"/>
    </row>
    <row r="54" spans="8:8" x14ac:dyDescent="0.2">
      <c r="H54" s="83"/>
    </row>
    <row r="55" spans="8:8" x14ac:dyDescent="0.2">
      <c r="H55" s="83"/>
    </row>
    <row r="56" spans="8:8" x14ac:dyDescent="0.2">
      <c r="H56" s="83"/>
    </row>
    <row r="57" spans="8:8" x14ac:dyDescent="0.2">
      <c r="H57" s="83"/>
    </row>
    <row r="58" spans="8:8" x14ac:dyDescent="0.2">
      <c r="H58" s="83"/>
    </row>
    <row r="59" spans="8:8" x14ac:dyDescent="0.2">
      <c r="H59" s="83"/>
    </row>
    <row r="60" spans="8:8" x14ac:dyDescent="0.2">
      <c r="H60" s="83"/>
    </row>
    <row r="61" spans="8:8" x14ac:dyDescent="0.2">
      <c r="H61" s="83"/>
    </row>
    <row r="62" spans="8:8" x14ac:dyDescent="0.2">
      <c r="H62" s="83"/>
    </row>
    <row r="63" spans="8:8" x14ac:dyDescent="0.2">
      <c r="H63" s="83"/>
    </row>
    <row r="64" spans="8:8" x14ac:dyDescent="0.2">
      <c r="H64" s="83"/>
    </row>
    <row r="65" spans="8:8" x14ac:dyDescent="0.2">
      <c r="H65" s="83"/>
    </row>
    <row r="66" spans="8:8" x14ac:dyDescent="0.2">
      <c r="H66" s="83"/>
    </row>
    <row r="67" spans="8:8" x14ac:dyDescent="0.2">
      <c r="H67" s="83"/>
    </row>
    <row r="68" spans="8:8" x14ac:dyDescent="0.2">
      <c r="H68" s="83"/>
    </row>
    <row r="69" spans="8:8" x14ac:dyDescent="0.2">
      <c r="H69" s="83"/>
    </row>
    <row r="70" spans="8:8" x14ac:dyDescent="0.2">
      <c r="H70" s="83"/>
    </row>
    <row r="71" spans="8:8" x14ac:dyDescent="0.2">
      <c r="H71" s="83"/>
    </row>
    <row r="72" spans="8:8" x14ac:dyDescent="0.2">
      <c r="H72" s="83"/>
    </row>
    <row r="73" spans="8:8" x14ac:dyDescent="0.2">
      <c r="H73" s="83"/>
    </row>
    <row r="74" spans="8:8" x14ac:dyDescent="0.2">
      <c r="H74" s="83"/>
    </row>
    <row r="75" spans="8:8" x14ac:dyDescent="0.2">
      <c r="H75" s="83"/>
    </row>
    <row r="76" spans="8:8" x14ac:dyDescent="0.2">
      <c r="H76" s="83"/>
    </row>
    <row r="77" spans="8:8" x14ac:dyDescent="0.2">
      <c r="H77" s="83"/>
    </row>
    <row r="78" spans="8:8" x14ac:dyDescent="0.2">
      <c r="H78" s="83"/>
    </row>
    <row r="79" spans="8:8" x14ac:dyDescent="0.2">
      <c r="H79" s="83"/>
    </row>
    <row r="80" spans="8:8" x14ac:dyDescent="0.2">
      <c r="H80" s="83"/>
    </row>
    <row r="81" spans="8:8" x14ac:dyDescent="0.2">
      <c r="H81" s="83"/>
    </row>
    <row r="82" spans="8:8" x14ac:dyDescent="0.2">
      <c r="H82" s="83"/>
    </row>
    <row r="83" spans="8:8" x14ac:dyDescent="0.2">
      <c r="H83" s="83"/>
    </row>
    <row r="84" spans="8:8" x14ac:dyDescent="0.2">
      <c r="H84" s="83"/>
    </row>
    <row r="85" spans="8:8" x14ac:dyDescent="0.2">
      <c r="H85" s="83"/>
    </row>
    <row r="86" spans="8:8" x14ac:dyDescent="0.2">
      <c r="H86" s="83"/>
    </row>
    <row r="87" spans="8:8" x14ac:dyDescent="0.2">
      <c r="H87" s="83"/>
    </row>
    <row r="88" spans="8:8" x14ac:dyDescent="0.2">
      <c r="H88" s="83"/>
    </row>
    <row r="89" spans="8:8" x14ac:dyDescent="0.2">
      <c r="H89" s="83"/>
    </row>
    <row r="90" spans="8:8" x14ac:dyDescent="0.2">
      <c r="H90" s="83"/>
    </row>
  </sheetData>
  <sheetProtection sheet="1" objects="1" scenarios="1" selectLockedCells="1"/>
  <mergeCells count="30">
    <mergeCell ref="E3:U3"/>
    <mergeCell ref="E4:T4"/>
    <mergeCell ref="U4:X4"/>
    <mergeCell ref="Q11:X11"/>
    <mergeCell ref="U6:X6"/>
    <mergeCell ref="U9:X9"/>
    <mergeCell ref="U7:X8"/>
    <mergeCell ref="A11:H11"/>
    <mergeCell ref="I11:P11"/>
    <mergeCell ref="I9:T9"/>
    <mergeCell ref="Q47:X47"/>
    <mergeCell ref="M48:N48"/>
    <mergeCell ref="P48:X48"/>
    <mergeCell ref="M47:N47"/>
    <mergeCell ref="A48:B48"/>
    <mergeCell ref="D48:J48"/>
    <mergeCell ref="Q44:T44"/>
    <mergeCell ref="C12:D12"/>
    <mergeCell ref="K12:L12"/>
    <mergeCell ref="S12:T12"/>
    <mergeCell ref="I6:T8"/>
    <mergeCell ref="A44:D44"/>
    <mergeCell ref="I44:L44"/>
    <mergeCell ref="D7:E8"/>
    <mergeCell ref="D9:E9"/>
    <mergeCell ref="A45:D45"/>
    <mergeCell ref="A46:D46"/>
    <mergeCell ref="A47:B47"/>
    <mergeCell ref="D47:L47"/>
    <mergeCell ref="J45:L45"/>
  </mergeCells>
  <phoneticPr fontId="6" type="noConversion"/>
  <conditionalFormatting sqref="A13:H43">
    <cfRule type="expression" dxfId="16" priority="3">
      <formula>WEEKDAY($A13,2)&gt;5</formula>
    </cfRule>
  </conditionalFormatting>
  <conditionalFormatting sqref="I13:P41">
    <cfRule type="expression" dxfId="15" priority="2">
      <formula>WEEKDAY($I13,2)&gt;5</formula>
    </cfRule>
  </conditionalFormatting>
  <conditionalFormatting sqref="Q13:X43">
    <cfRule type="expression" dxfId="14" priority="1">
      <formula>WEEKDAY($Q13,2)&gt;5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>
    <oddFooter>&amp;C_x000D_&amp;1#&amp;"Calibri"&amp;8&amp;K000000 PUBLIC</oddFooter>
  </headerFooter>
  <customProperties>
    <customPr name="_pios_id" r:id="rId2"/>
    <customPr name="EpmWorksheetKeyString_GUID" r:id="rId3"/>
  </customProperties>
  <drawing r:id="rId4"/>
  <legacyDrawing r:id="rId5"/>
  <oleObjects>
    <mc:AlternateContent xmlns:mc="http://schemas.openxmlformats.org/markup-compatibility/2006">
      <mc:Choice Requires="x14">
        <oleObject progId="Word.Picture.8" shapeId="4097" r:id="rId6">
          <objectPr defaultSize="0" autoPict="0" r:id="rId7">
            <anchor moveWithCells="1" sizeWithCells="1">
              <from>
                <xdr:col>0</xdr:col>
                <xdr:colOff>114300</xdr:colOff>
                <xdr:row>0</xdr:row>
                <xdr:rowOff>133350</xdr:rowOff>
              </from>
              <to>
                <xdr:col>3</xdr:col>
                <xdr:colOff>152400</xdr:colOff>
                <xdr:row>6</xdr:row>
                <xdr:rowOff>38100</xdr:rowOff>
              </to>
            </anchor>
          </objectPr>
        </oleObject>
      </mc:Choice>
      <mc:Fallback>
        <oleObject progId="Word.Picture.8" shapeId="4097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90"/>
  <sheetViews>
    <sheetView zoomScaleNormal="100" workbookViewId="0">
      <pane ySplit="12" topLeftCell="A13" activePane="bottomLeft" state="frozen"/>
      <selection activeCell="U7" sqref="U7:X8"/>
      <selection pane="bottomLeft" activeCell="F30" sqref="F30"/>
    </sheetView>
  </sheetViews>
  <sheetFormatPr baseColWidth="10" defaultRowHeight="12.75" x14ac:dyDescent="0.2"/>
  <cols>
    <col min="1" max="1" width="8.7109375" style="88" customWidth="1"/>
    <col min="2" max="4" width="5.7109375" style="88" customWidth="1"/>
    <col min="5" max="5" width="7.5703125" style="88" customWidth="1"/>
    <col min="6" max="6" width="4.140625" style="88" customWidth="1"/>
    <col min="7" max="7" width="3.85546875" style="88" customWidth="1"/>
    <col min="8" max="8" width="15.7109375" style="97" customWidth="1"/>
    <col min="9" max="9" width="8.7109375" style="88" customWidth="1"/>
    <col min="10" max="12" width="5.7109375" style="88" customWidth="1"/>
    <col min="13" max="13" width="7.28515625" style="88" customWidth="1"/>
    <col min="14" max="14" width="4.140625" style="88" customWidth="1"/>
    <col min="15" max="15" width="3.85546875" style="88" customWidth="1"/>
    <col min="16" max="16" width="15.7109375" style="88" customWidth="1"/>
    <col min="17" max="17" width="8.7109375" style="88" customWidth="1"/>
    <col min="18" max="20" width="5.7109375" style="88" customWidth="1"/>
    <col min="21" max="21" width="8" style="88" customWidth="1"/>
    <col min="22" max="22" width="4.140625" style="88" customWidth="1"/>
    <col min="23" max="23" width="3.85546875" style="88" customWidth="1"/>
    <col min="24" max="24" width="15.7109375" style="88" customWidth="1"/>
    <col min="25" max="25" width="11.42578125" style="88"/>
    <col min="26" max="26" width="11.42578125" style="89"/>
    <col min="27" max="27" width="17.42578125" style="88" bestFit="1" customWidth="1"/>
    <col min="28" max="16384" width="11.42578125" style="88"/>
  </cols>
  <sheetData>
    <row r="1" spans="1:27" x14ac:dyDescent="0.2">
      <c r="A1" s="84"/>
      <c r="B1" s="85"/>
      <c r="C1" s="85"/>
      <c r="D1" s="85"/>
      <c r="E1" s="85"/>
      <c r="F1" s="85"/>
      <c r="G1" s="85"/>
      <c r="H1" s="86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7"/>
    </row>
    <row r="2" spans="1:27" ht="0.75" customHeight="1" x14ac:dyDescent="0.2">
      <c r="A2" s="84"/>
      <c r="B2" s="85"/>
      <c r="C2" s="90"/>
      <c r="D2" s="90"/>
      <c r="E2" s="90"/>
      <c r="F2" s="90"/>
      <c r="G2" s="90"/>
      <c r="H2" s="91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2"/>
    </row>
    <row r="3" spans="1:27" ht="38.25" customHeight="1" x14ac:dyDescent="0.2">
      <c r="A3" s="93"/>
      <c r="B3" s="90"/>
      <c r="C3" s="90"/>
      <c r="D3" s="90"/>
      <c r="E3" s="270" t="s">
        <v>0</v>
      </c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90"/>
      <c r="W3" s="90"/>
      <c r="X3" s="92"/>
    </row>
    <row r="4" spans="1:27" ht="32.25" customHeight="1" x14ac:dyDescent="0.2">
      <c r="A4" s="93"/>
      <c r="B4" s="90"/>
      <c r="C4" s="90"/>
      <c r="D4" s="90"/>
      <c r="E4" s="271" t="s">
        <v>1</v>
      </c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2" t="str">
        <f>'1-Quartal'!$U$4</f>
        <v>Turnen</v>
      </c>
      <c r="V4" s="272"/>
      <c r="W4" s="272"/>
      <c r="X4" s="273"/>
    </row>
    <row r="5" spans="1:27" ht="12.75" hidden="1" customHeight="1" x14ac:dyDescent="0.2">
      <c r="A5" s="93"/>
      <c r="B5" s="90"/>
      <c r="C5" s="90"/>
      <c r="D5" s="90"/>
      <c r="E5" s="94"/>
      <c r="F5" s="94"/>
      <c r="G5" s="94"/>
      <c r="H5" s="95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6"/>
      <c r="V5" s="90"/>
      <c r="W5" s="90"/>
      <c r="X5" s="92"/>
    </row>
    <row r="6" spans="1:27" ht="13.5" customHeight="1" x14ac:dyDescent="0.2">
      <c r="A6" s="93"/>
      <c r="B6" s="90"/>
      <c r="C6" s="90"/>
      <c r="D6" s="90"/>
      <c r="I6" s="271" t="str">
        <f>'1-Quartal'!$I$6</f>
        <v>Max Mustermann</v>
      </c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66" t="s">
        <v>9</v>
      </c>
      <c r="V6" s="266"/>
      <c r="W6" s="266"/>
      <c r="X6" s="267"/>
      <c r="Y6" s="121"/>
      <c r="Z6" s="168" t="s">
        <v>30</v>
      </c>
      <c r="AA6" s="120"/>
    </row>
    <row r="7" spans="1:27" ht="12" customHeight="1" x14ac:dyDescent="0.2">
      <c r="A7" s="93"/>
      <c r="B7" s="90"/>
      <c r="C7" s="90"/>
      <c r="D7" s="275">
        <f>'1-Quartal'!$D$7</f>
        <v>2024</v>
      </c>
      <c r="E7" s="275"/>
      <c r="F7" s="99"/>
      <c r="G7" s="99"/>
      <c r="H7" s="100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7" t="str">
        <f>'1-Quartal'!$U$7</f>
        <v>Pilates</v>
      </c>
      <c r="V7" s="277"/>
      <c r="W7" s="277"/>
      <c r="X7" s="278"/>
      <c r="Y7" s="121"/>
      <c r="Z7" s="168" t="s">
        <v>31</v>
      </c>
      <c r="AA7" s="121"/>
    </row>
    <row r="8" spans="1:27" ht="18.75" customHeight="1" x14ac:dyDescent="0.2">
      <c r="A8" s="101"/>
      <c r="B8" s="102"/>
      <c r="C8" s="102"/>
      <c r="D8" s="276"/>
      <c r="E8" s="276"/>
      <c r="F8" s="103"/>
      <c r="G8" s="103"/>
      <c r="H8" s="10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9"/>
      <c r="V8" s="279"/>
      <c r="W8" s="279"/>
      <c r="X8" s="280"/>
      <c r="Z8" s="72" t="s">
        <v>59</v>
      </c>
    </row>
    <row r="9" spans="1:27" x14ac:dyDescent="0.2">
      <c r="A9" s="93"/>
      <c r="B9" s="90"/>
      <c r="C9" s="90"/>
      <c r="D9" s="286" t="s">
        <v>2</v>
      </c>
      <c r="E9" s="286"/>
      <c r="F9" s="90"/>
      <c r="G9" s="90"/>
      <c r="H9" s="91"/>
      <c r="I9" s="266" t="s">
        <v>8</v>
      </c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 t="s">
        <v>7</v>
      </c>
      <c r="V9" s="266"/>
      <c r="W9" s="266"/>
      <c r="X9" s="267"/>
    </row>
    <row r="10" spans="1:27" ht="6" customHeight="1" thickBot="1" x14ac:dyDescent="0.25">
      <c r="A10" s="93"/>
      <c r="B10" s="90"/>
      <c r="C10" s="90"/>
      <c r="D10" s="90"/>
      <c r="E10" s="90"/>
      <c r="F10" s="90"/>
      <c r="G10" s="90"/>
      <c r="H10" s="91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105"/>
      <c r="V10" s="105"/>
      <c r="W10" s="105"/>
      <c r="X10" s="106"/>
    </row>
    <row r="11" spans="1:27" ht="21" customHeight="1" thickBot="1" x14ac:dyDescent="0.25">
      <c r="A11" s="268">
        <f>DATE($D$7,4,1)</f>
        <v>45383</v>
      </c>
      <c r="B11" s="268"/>
      <c r="C11" s="268"/>
      <c r="D11" s="269"/>
      <c r="E11" s="269"/>
      <c r="F11" s="269"/>
      <c r="G11" s="269"/>
      <c r="H11" s="269"/>
      <c r="I11" s="268">
        <f>DATE($D$7,5,1)</f>
        <v>45413</v>
      </c>
      <c r="J11" s="268"/>
      <c r="K11" s="268"/>
      <c r="L11" s="269"/>
      <c r="M11" s="269"/>
      <c r="N11" s="269"/>
      <c r="O11" s="269"/>
      <c r="P11" s="269"/>
      <c r="Q11" s="268">
        <f>DATE($D$7,6,1)</f>
        <v>45444</v>
      </c>
      <c r="R11" s="268"/>
      <c r="S11" s="268"/>
      <c r="T11" s="269"/>
      <c r="U11" s="269"/>
      <c r="V11" s="269"/>
      <c r="W11" s="269"/>
      <c r="X11" s="269"/>
    </row>
    <row r="12" spans="1:27" ht="31.5" customHeight="1" thickBot="1" x14ac:dyDescent="0.25">
      <c r="A12" s="107" t="s">
        <v>3</v>
      </c>
      <c r="B12" s="107" t="s">
        <v>10</v>
      </c>
      <c r="C12" s="281" t="s">
        <v>27</v>
      </c>
      <c r="D12" s="282"/>
      <c r="E12" s="108" t="s">
        <v>6</v>
      </c>
      <c r="F12" s="108" t="s">
        <v>5</v>
      </c>
      <c r="G12" s="108" t="s">
        <v>29</v>
      </c>
      <c r="H12" s="109" t="s">
        <v>4</v>
      </c>
      <c r="I12" s="107" t="s">
        <v>3</v>
      </c>
      <c r="J12" s="107" t="s">
        <v>10</v>
      </c>
      <c r="K12" s="281" t="s">
        <v>28</v>
      </c>
      <c r="L12" s="282"/>
      <c r="M12" s="108" t="s">
        <v>6</v>
      </c>
      <c r="N12" s="108" t="s">
        <v>5</v>
      </c>
      <c r="O12" s="108" t="s">
        <v>29</v>
      </c>
      <c r="P12" s="107" t="s">
        <v>4</v>
      </c>
      <c r="Q12" s="107" t="s">
        <v>3</v>
      </c>
      <c r="R12" s="107" t="s">
        <v>10</v>
      </c>
      <c r="S12" s="281" t="s">
        <v>28</v>
      </c>
      <c r="T12" s="282"/>
      <c r="U12" s="108" t="s">
        <v>6</v>
      </c>
      <c r="V12" s="108" t="s">
        <v>5</v>
      </c>
      <c r="W12" s="108" t="s">
        <v>29</v>
      </c>
      <c r="X12" s="107" t="s">
        <v>4</v>
      </c>
    </row>
    <row r="13" spans="1:27" x14ac:dyDescent="0.2">
      <c r="A13" s="196">
        <f>A11</f>
        <v>45383</v>
      </c>
      <c r="B13" s="197">
        <f>A13</f>
        <v>45383</v>
      </c>
      <c r="C13" s="186"/>
      <c r="D13" s="186"/>
      <c r="E13" s="198" t="str">
        <f t="shared" ref="E13:E42" si="0">IF(ISBLANK(C13),"",ROUNDDOWN((D13-C13)*24*60/45,0))</f>
        <v/>
      </c>
      <c r="F13" s="188"/>
      <c r="G13" s="189"/>
      <c r="H13" s="199" t="str">
        <f>IF(G13="","",VLOOKUP(G13,$Z$15:$AA$32,2,0))</f>
        <v/>
      </c>
      <c r="I13" s="196">
        <f>I11</f>
        <v>45413</v>
      </c>
      <c r="J13" s="200">
        <f>I13</f>
        <v>45413</v>
      </c>
      <c r="K13" s="185"/>
      <c r="L13" s="186"/>
      <c r="M13" s="201" t="str">
        <f t="shared" ref="M13:M43" si="1">IF(ISBLANK(K13),"",ROUNDDOWN((L13-K13)*24*60/45,0))</f>
        <v/>
      </c>
      <c r="N13" s="188"/>
      <c r="O13" s="189"/>
      <c r="P13" s="202" t="str">
        <f>IF(O13="","",VLOOKUP(O13,$Z$15:$AA$32,2,0))</f>
        <v/>
      </c>
      <c r="Q13" s="192">
        <f>Q11</f>
        <v>45444</v>
      </c>
      <c r="R13" s="205">
        <f>Q13</f>
        <v>45444</v>
      </c>
      <c r="S13" s="175"/>
      <c r="T13" s="176"/>
      <c r="U13" s="206" t="str">
        <f t="shared" ref="U13:U43" si="2">IF(ISBLANK(S13),"",ROUNDDOWN((T13-S13)*24*60/45,0))</f>
        <v/>
      </c>
      <c r="V13" s="178"/>
      <c r="W13" s="179"/>
      <c r="X13" s="207" t="str">
        <f t="shared" ref="X13:X43" si="3">IF(W13="","",VLOOKUP(W13,$Z$15:$AA$32,2,0))</f>
        <v/>
      </c>
    </row>
    <row r="14" spans="1:27" x14ac:dyDescent="0.2">
      <c r="A14" s="192">
        <f>IF(A13="","",IF(MONTH(A13+1)=MONTH($A$13),A13+1,""))</f>
        <v>45384</v>
      </c>
      <c r="B14" s="193">
        <f t="shared" ref="B14:B43" si="4">A14</f>
        <v>45384</v>
      </c>
      <c r="C14" s="176"/>
      <c r="D14" s="176"/>
      <c r="E14" s="194" t="str">
        <f t="shared" si="0"/>
        <v/>
      </c>
      <c r="F14" s="178"/>
      <c r="G14" s="179"/>
      <c r="H14" s="195" t="str">
        <f t="shared" ref="H14:H42" si="5">IF(G14="","",VLOOKUP(G14,$Z$15:$AA$32,2,0))</f>
        <v/>
      </c>
      <c r="I14" s="110">
        <f>IF(I13="","",IF(MONTH(I13+1)=MONTH($I$13),I13+1,""))</f>
        <v>45414</v>
      </c>
      <c r="J14" s="117">
        <f t="shared" ref="J14:J43" si="6">I14</f>
        <v>45414</v>
      </c>
      <c r="K14" s="151"/>
      <c r="L14" s="149"/>
      <c r="M14" s="118" t="str">
        <f t="shared" si="1"/>
        <v/>
      </c>
      <c r="N14" s="150"/>
      <c r="O14" s="153"/>
      <c r="P14" s="119" t="str">
        <f>IF(O14="","",VLOOKUP(O14,$Z$15:$AA$32,2,0))</f>
        <v/>
      </c>
      <c r="Q14" s="192">
        <f>IF(Q13="","",IF(MONTH(Q13+1)=MONTH($Q$13),Q13+1,""))</f>
        <v>45445</v>
      </c>
      <c r="R14" s="205">
        <f>Q14</f>
        <v>45445</v>
      </c>
      <c r="S14" s="175"/>
      <c r="T14" s="176"/>
      <c r="U14" s="206" t="str">
        <f t="shared" si="2"/>
        <v/>
      </c>
      <c r="V14" s="178"/>
      <c r="W14" s="179"/>
      <c r="X14" s="207" t="str">
        <f t="shared" si="3"/>
        <v/>
      </c>
    </row>
    <row r="15" spans="1:27" x14ac:dyDescent="0.2">
      <c r="A15" s="192">
        <f t="shared" ref="A15:A43" si="7">IF(A14="","",IF(MONTH(A14+1)=MONTH($A$13),A14+1,""))</f>
        <v>45385</v>
      </c>
      <c r="B15" s="193">
        <f t="shared" si="4"/>
        <v>45385</v>
      </c>
      <c r="C15" s="176"/>
      <c r="D15" s="176"/>
      <c r="E15" s="194" t="str">
        <f>IF(ISBLANK(C15),"",ROUNDDOWN((D15-C15)*24*60/45,0))</f>
        <v/>
      </c>
      <c r="F15" s="178"/>
      <c r="G15" s="179"/>
      <c r="H15" s="195" t="str">
        <f t="shared" si="5"/>
        <v/>
      </c>
      <c r="I15" s="110">
        <f t="shared" ref="I15:I41" si="8">IF(I14="","",IF(MONTH(I14+1)=MONTH($I$13),I14+1,""))</f>
        <v>45415</v>
      </c>
      <c r="J15" s="117">
        <f t="shared" si="6"/>
        <v>45415</v>
      </c>
      <c r="K15" s="151"/>
      <c r="L15" s="149"/>
      <c r="M15" s="118" t="str">
        <f t="shared" si="1"/>
        <v/>
      </c>
      <c r="N15" s="150"/>
      <c r="O15" s="153"/>
      <c r="P15" s="119" t="str">
        <f t="shared" ref="P15:P43" si="9">IF(O15="","",VLOOKUP(O15,$Z$15:$AA$32,2,0))</f>
        <v/>
      </c>
      <c r="Q15" s="110">
        <f t="shared" ref="Q15:Q43" si="10">IF(Q14="","",IF(MONTH(Q14+1)=MONTH($Q$13),Q14+1,""))</f>
        <v>45446</v>
      </c>
      <c r="R15" s="117">
        <f t="shared" ref="R15:R43" si="11">Q15</f>
        <v>45446</v>
      </c>
      <c r="S15" s="151"/>
      <c r="T15" s="149"/>
      <c r="U15" s="118" t="str">
        <f t="shared" si="2"/>
        <v/>
      </c>
      <c r="V15" s="150"/>
      <c r="W15" s="153"/>
      <c r="X15" s="119" t="str">
        <f t="shared" si="3"/>
        <v/>
      </c>
      <c r="Z15" s="98">
        <f>'1-Quartal'!Z15</f>
        <v>1</v>
      </c>
      <c r="AA15" s="120" t="str">
        <f>'1-Quartal'!AA15</f>
        <v>Kersch.-Schule</v>
      </c>
    </row>
    <row r="16" spans="1:27" x14ac:dyDescent="0.2">
      <c r="A16" s="192">
        <f t="shared" si="7"/>
        <v>45386</v>
      </c>
      <c r="B16" s="193">
        <f t="shared" si="4"/>
        <v>45386</v>
      </c>
      <c r="C16" s="176"/>
      <c r="D16" s="176"/>
      <c r="E16" s="194" t="str">
        <f t="shared" si="0"/>
        <v/>
      </c>
      <c r="F16" s="178"/>
      <c r="G16" s="179"/>
      <c r="H16" s="195" t="str">
        <f t="shared" si="5"/>
        <v/>
      </c>
      <c r="I16" s="110">
        <f t="shared" si="8"/>
        <v>45416</v>
      </c>
      <c r="J16" s="117">
        <f t="shared" si="6"/>
        <v>45416</v>
      </c>
      <c r="K16" s="151"/>
      <c r="L16" s="149"/>
      <c r="M16" s="118" t="str">
        <f t="shared" si="1"/>
        <v/>
      </c>
      <c r="N16" s="150"/>
      <c r="O16" s="153"/>
      <c r="P16" s="119" t="str">
        <f t="shared" si="9"/>
        <v/>
      </c>
      <c r="Q16" s="110">
        <f t="shared" si="10"/>
        <v>45447</v>
      </c>
      <c r="R16" s="117">
        <f t="shared" si="11"/>
        <v>45447</v>
      </c>
      <c r="S16" s="151"/>
      <c r="T16" s="149"/>
      <c r="U16" s="118" t="str">
        <f t="shared" si="2"/>
        <v/>
      </c>
      <c r="V16" s="150"/>
      <c r="W16" s="153"/>
      <c r="X16" s="119" t="str">
        <f t="shared" si="3"/>
        <v/>
      </c>
      <c r="Z16" s="98">
        <f>'1-Quartal'!Z16</f>
        <v>2</v>
      </c>
      <c r="AA16" s="121" t="str">
        <f>'1-Quartal'!AA16</f>
        <v>Jahnplatz</v>
      </c>
    </row>
    <row r="17" spans="1:27" x14ac:dyDescent="0.2">
      <c r="A17" s="192">
        <f t="shared" si="7"/>
        <v>45387</v>
      </c>
      <c r="B17" s="193">
        <f t="shared" si="4"/>
        <v>45387</v>
      </c>
      <c r="C17" s="176"/>
      <c r="D17" s="176"/>
      <c r="E17" s="194" t="str">
        <f t="shared" si="0"/>
        <v/>
      </c>
      <c r="F17" s="178"/>
      <c r="G17" s="179"/>
      <c r="H17" s="195" t="str">
        <f t="shared" si="5"/>
        <v/>
      </c>
      <c r="I17" s="110">
        <f t="shared" si="8"/>
        <v>45417</v>
      </c>
      <c r="J17" s="117">
        <f t="shared" si="6"/>
        <v>45417</v>
      </c>
      <c r="K17" s="151"/>
      <c r="L17" s="149"/>
      <c r="M17" s="118" t="str">
        <f t="shared" si="1"/>
        <v/>
      </c>
      <c r="N17" s="150"/>
      <c r="O17" s="153"/>
      <c r="P17" s="119" t="str">
        <f t="shared" si="9"/>
        <v/>
      </c>
      <c r="Q17" s="110">
        <f t="shared" si="10"/>
        <v>45448</v>
      </c>
      <c r="R17" s="117">
        <f t="shared" si="11"/>
        <v>45448</v>
      </c>
      <c r="S17" s="151"/>
      <c r="T17" s="149"/>
      <c r="U17" s="118" t="str">
        <f t="shared" si="2"/>
        <v/>
      </c>
      <c r="V17" s="150"/>
      <c r="W17" s="153"/>
      <c r="X17" s="119" t="str">
        <f t="shared" si="3"/>
        <v/>
      </c>
      <c r="Z17" s="98">
        <f>'1-Quartal'!Z17</f>
        <v>3</v>
      </c>
      <c r="AA17" s="121" t="str">
        <f>'1-Quartal'!AA17</f>
        <v>Celtis</v>
      </c>
    </row>
    <row r="18" spans="1:27" x14ac:dyDescent="0.2">
      <c r="A18" s="192">
        <f t="shared" si="7"/>
        <v>45388</v>
      </c>
      <c r="B18" s="193">
        <f t="shared" si="4"/>
        <v>45388</v>
      </c>
      <c r="C18" s="176"/>
      <c r="D18" s="176"/>
      <c r="E18" s="194" t="str">
        <f t="shared" si="0"/>
        <v/>
      </c>
      <c r="F18" s="178"/>
      <c r="G18" s="179"/>
      <c r="H18" s="195" t="str">
        <f>IF(G18="","",VLOOKUP(G18,$Z$15:$AA$32,2,0))</f>
        <v/>
      </c>
      <c r="I18" s="110">
        <f t="shared" si="8"/>
        <v>45418</v>
      </c>
      <c r="J18" s="117">
        <f t="shared" si="6"/>
        <v>45418</v>
      </c>
      <c r="K18" s="151"/>
      <c r="L18" s="149"/>
      <c r="M18" s="118" t="str">
        <f t="shared" si="1"/>
        <v/>
      </c>
      <c r="N18" s="150"/>
      <c r="O18" s="153"/>
      <c r="P18" s="119" t="str">
        <f t="shared" si="9"/>
        <v/>
      </c>
      <c r="Q18" s="110">
        <f t="shared" si="10"/>
        <v>45449</v>
      </c>
      <c r="R18" s="117">
        <f t="shared" si="11"/>
        <v>45449</v>
      </c>
      <c r="S18" s="151"/>
      <c r="T18" s="149"/>
      <c r="U18" s="118" t="str">
        <f t="shared" si="2"/>
        <v/>
      </c>
      <c r="V18" s="150"/>
      <c r="W18" s="153"/>
      <c r="X18" s="119" t="str">
        <f t="shared" si="3"/>
        <v/>
      </c>
      <c r="Z18" s="98">
        <f>'1-Quartal'!Z18</f>
        <v>4</v>
      </c>
      <c r="AA18" s="121" t="str">
        <f>'1-Quartal'!AA18</f>
        <v>Auenschule</v>
      </c>
    </row>
    <row r="19" spans="1:27" x14ac:dyDescent="0.2">
      <c r="A19" s="192">
        <f t="shared" si="7"/>
        <v>45389</v>
      </c>
      <c r="B19" s="193">
        <f t="shared" si="4"/>
        <v>45389</v>
      </c>
      <c r="C19" s="176"/>
      <c r="D19" s="176"/>
      <c r="E19" s="194" t="str">
        <f t="shared" si="0"/>
        <v/>
      </c>
      <c r="F19" s="178"/>
      <c r="G19" s="179"/>
      <c r="H19" s="195" t="str">
        <f t="shared" si="5"/>
        <v/>
      </c>
      <c r="I19" s="110">
        <f t="shared" si="8"/>
        <v>45419</v>
      </c>
      <c r="J19" s="117">
        <f t="shared" si="6"/>
        <v>45419</v>
      </c>
      <c r="K19" s="151"/>
      <c r="L19" s="149"/>
      <c r="M19" s="118" t="str">
        <f t="shared" si="1"/>
        <v/>
      </c>
      <c r="N19" s="150"/>
      <c r="O19" s="153"/>
      <c r="P19" s="119" t="str">
        <f t="shared" si="9"/>
        <v/>
      </c>
      <c r="Q19" s="110">
        <f t="shared" si="10"/>
        <v>45450</v>
      </c>
      <c r="R19" s="117">
        <f t="shared" si="11"/>
        <v>45450</v>
      </c>
      <c r="S19" s="151"/>
      <c r="T19" s="149"/>
      <c r="U19" s="118" t="str">
        <f t="shared" si="2"/>
        <v/>
      </c>
      <c r="V19" s="150"/>
      <c r="W19" s="153"/>
      <c r="X19" s="119" t="str">
        <f t="shared" si="3"/>
        <v/>
      </c>
      <c r="Z19" s="98">
        <f>'1-Quartal'!Z19</f>
        <v>5</v>
      </c>
      <c r="AA19" s="121" t="str">
        <f>'1-Quartal'!AA19</f>
        <v>Stadion</v>
      </c>
    </row>
    <row r="20" spans="1:27" x14ac:dyDescent="0.2">
      <c r="A20" s="110">
        <f t="shared" si="7"/>
        <v>45390</v>
      </c>
      <c r="B20" s="111">
        <f t="shared" si="4"/>
        <v>45390</v>
      </c>
      <c r="C20" s="149"/>
      <c r="D20" s="149"/>
      <c r="E20" s="113" t="str">
        <f t="shared" si="0"/>
        <v/>
      </c>
      <c r="F20" s="150"/>
      <c r="G20" s="153"/>
      <c r="H20" s="116" t="str">
        <f t="shared" si="5"/>
        <v/>
      </c>
      <c r="I20" s="110">
        <f t="shared" si="8"/>
        <v>45420</v>
      </c>
      <c r="J20" s="117">
        <f t="shared" si="6"/>
        <v>45420</v>
      </c>
      <c r="K20" s="151"/>
      <c r="L20" s="149"/>
      <c r="M20" s="118" t="str">
        <f t="shared" si="1"/>
        <v/>
      </c>
      <c r="N20" s="150"/>
      <c r="O20" s="153"/>
      <c r="P20" s="119" t="str">
        <f t="shared" si="9"/>
        <v/>
      </c>
      <c r="Q20" s="196">
        <f t="shared" si="10"/>
        <v>45451</v>
      </c>
      <c r="R20" s="200">
        <f t="shared" si="11"/>
        <v>45451</v>
      </c>
      <c r="S20" s="185"/>
      <c r="T20" s="186"/>
      <c r="U20" s="201" t="str">
        <f t="shared" si="2"/>
        <v/>
      </c>
      <c r="V20" s="188"/>
      <c r="W20" s="189"/>
      <c r="X20" s="202" t="str">
        <f t="shared" si="3"/>
        <v/>
      </c>
      <c r="Z20" s="98">
        <f>'1-Quartal'!Z20</f>
        <v>6</v>
      </c>
      <c r="AA20" s="121" t="str">
        <f>'1-Quartal'!AA20</f>
        <v>G.W.-Halle</v>
      </c>
    </row>
    <row r="21" spans="1:27" x14ac:dyDescent="0.2">
      <c r="A21" s="110">
        <f t="shared" si="7"/>
        <v>45391</v>
      </c>
      <c r="B21" s="111">
        <f t="shared" si="4"/>
        <v>45391</v>
      </c>
      <c r="C21" s="149"/>
      <c r="D21" s="149"/>
      <c r="E21" s="113" t="str">
        <f t="shared" si="0"/>
        <v/>
      </c>
      <c r="F21" s="150"/>
      <c r="G21" s="153"/>
      <c r="H21" s="116" t="str">
        <f t="shared" si="5"/>
        <v/>
      </c>
      <c r="I21" s="196">
        <f t="shared" si="8"/>
        <v>45421</v>
      </c>
      <c r="J21" s="200">
        <f t="shared" si="6"/>
        <v>45421</v>
      </c>
      <c r="K21" s="185"/>
      <c r="L21" s="186"/>
      <c r="M21" s="201" t="str">
        <f t="shared" si="1"/>
        <v/>
      </c>
      <c r="N21" s="188"/>
      <c r="O21" s="189"/>
      <c r="P21" s="202" t="str">
        <f t="shared" si="9"/>
        <v/>
      </c>
      <c r="Q21" s="192">
        <f t="shared" si="10"/>
        <v>45452</v>
      </c>
      <c r="R21" s="205">
        <f t="shared" si="11"/>
        <v>45452</v>
      </c>
      <c r="S21" s="175"/>
      <c r="T21" s="176"/>
      <c r="U21" s="206" t="str">
        <f t="shared" si="2"/>
        <v/>
      </c>
      <c r="V21" s="178"/>
      <c r="W21" s="179"/>
      <c r="X21" s="207" t="str">
        <f t="shared" si="3"/>
        <v/>
      </c>
      <c r="Z21" s="98">
        <f>'1-Quartal'!Z21</f>
        <v>7</v>
      </c>
      <c r="AA21" s="121" t="str">
        <f>'1-Quartal'!AA21</f>
        <v>AVH.-Halle</v>
      </c>
    </row>
    <row r="22" spans="1:27" x14ac:dyDescent="0.2">
      <c r="A22" s="110">
        <f t="shared" si="7"/>
        <v>45392</v>
      </c>
      <c r="B22" s="111">
        <f t="shared" si="4"/>
        <v>45392</v>
      </c>
      <c r="C22" s="149"/>
      <c r="D22" s="149"/>
      <c r="E22" s="113" t="str">
        <f t="shared" si="0"/>
        <v/>
      </c>
      <c r="F22" s="150"/>
      <c r="G22" s="153"/>
      <c r="H22" s="116" t="str">
        <f t="shared" si="5"/>
        <v/>
      </c>
      <c r="I22" s="110">
        <f t="shared" si="8"/>
        <v>45422</v>
      </c>
      <c r="J22" s="117">
        <f t="shared" si="6"/>
        <v>45422</v>
      </c>
      <c r="K22" s="151"/>
      <c r="L22" s="149"/>
      <c r="M22" s="118" t="str">
        <f t="shared" si="1"/>
        <v/>
      </c>
      <c r="N22" s="150"/>
      <c r="O22" s="153"/>
      <c r="P22" s="119" t="str">
        <f t="shared" si="9"/>
        <v/>
      </c>
      <c r="Q22" s="110">
        <f t="shared" si="10"/>
        <v>45453</v>
      </c>
      <c r="R22" s="117">
        <f t="shared" si="11"/>
        <v>45453</v>
      </c>
      <c r="S22" s="151"/>
      <c r="T22" s="149"/>
      <c r="U22" s="118" t="str">
        <f t="shared" si="2"/>
        <v/>
      </c>
      <c r="V22" s="150"/>
      <c r="W22" s="153"/>
      <c r="X22" s="119" t="str">
        <f t="shared" si="3"/>
        <v/>
      </c>
      <c r="Z22" s="69">
        <f>'1-Quartal'!Z22</f>
        <v>8</v>
      </c>
      <c r="AA22" s="72" t="str">
        <f>'1-Quartal'!AA22</f>
        <v>Rathenau</v>
      </c>
    </row>
    <row r="23" spans="1:27" x14ac:dyDescent="0.2">
      <c r="A23" s="110">
        <f t="shared" si="7"/>
        <v>45393</v>
      </c>
      <c r="B23" s="111">
        <f t="shared" si="4"/>
        <v>45393</v>
      </c>
      <c r="C23" s="149"/>
      <c r="D23" s="149"/>
      <c r="E23" s="113" t="str">
        <f t="shared" si="0"/>
        <v/>
      </c>
      <c r="F23" s="150"/>
      <c r="G23" s="153"/>
      <c r="H23" s="116" t="str">
        <f t="shared" si="5"/>
        <v/>
      </c>
      <c r="I23" s="110">
        <f t="shared" si="8"/>
        <v>45423</v>
      </c>
      <c r="J23" s="117">
        <f t="shared" si="6"/>
        <v>45423</v>
      </c>
      <c r="K23" s="151"/>
      <c r="L23" s="149"/>
      <c r="M23" s="118" t="str">
        <f t="shared" si="1"/>
        <v/>
      </c>
      <c r="N23" s="150"/>
      <c r="O23" s="153"/>
      <c r="P23" s="119" t="str">
        <f t="shared" si="9"/>
        <v/>
      </c>
      <c r="Q23" s="110">
        <f t="shared" si="10"/>
        <v>45454</v>
      </c>
      <c r="R23" s="117">
        <f t="shared" si="11"/>
        <v>45454</v>
      </c>
      <c r="S23" s="151"/>
      <c r="T23" s="149"/>
      <c r="U23" s="118" t="str">
        <f t="shared" si="2"/>
        <v/>
      </c>
      <c r="V23" s="150"/>
      <c r="W23" s="153"/>
      <c r="X23" s="119" t="str">
        <f t="shared" si="3"/>
        <v/>
      </c>
      <c r="Z23" s="98">
        <f>'1-Quartal'!Z23</f>
        <v>9</v>
      </c>
      <c r="AA23" s="121" t="str">
        <f>'1-Quartal'!AA23</f>
        <v>Landkreishalle</v>
      </c>
    </row>
    <row r="24" spans="1:27" x14ac:dyDescent="0.2">
      <c r="A24" s="110">
        <f t="shared" si="7"/>
        <v>45394</v>
      </c>
      <c r="B24" s="111">
        <f t="shared" si="4"/>
        <v>45394</v>
      </c>
      <c r="C24" s="149"/>
      <c r="D24" s="149"/>
      <c r="E24" s="113" t="str">
        <f t="shared" si="0"/>
        <v/>
      </c>
      <c r="F24" s="150"/>
      <c r="G24" s="153"/>
      <c r="H24" s="116" t="str">
        <f t="shared" si="5"/>
        <v/>
      </c>
      <c r="I24" s="110">
        <f t="shared" si="8"/>
        <v>45424</v>
      </c>
      <c r="J24" s="117">
        <f t="shared" si="6"/>
        <v>45424</v>
      </c>
      <c r="K24" s="151"/>
      <c r="L24" s="149"/>
      <c r="M24" s="118" t="str">
        <f t="shared" si="1"/>
        <v/>
      </c>
      <c r="N24" s="150"/>
      <c r="O24" s="153"/>
      <c r="P24" s="119" t="str">
        <f t="shared" si="9"/>
        <v/>
      </c>
      <c r="Q24" s="110">
        <f t="shared" si="10"/>
        <v>45455</v>
      </c>
      <c r="R24" s="117">
        <f t="shared" si="11"/>
        <v>45455</v>
      </c>
      <c r="S24" s="151"/>
      <c r="T24" s="149"/>
      <c r="U24" s="118" t="str">
        <f t="shared" si="2"/>
        <v/>
      </c>
      <c r="V24" s="150"/>
      <c r="W24" s="153"/>
      <c r="X24" s="119" t="str">
        <f t="shared" si="3"/>
        <v/>
      </c>
      <c r="Z24" s="89">
        <f>'1-Quartal'!Z24</f>
        <v>10</v>
      </c>
      <c r="AA24" s="121" t="str">
        <f>'1-Quartal'!AA24</f>
        <v>Friedenschule</v>
      </c>
    </row>
    <row r="25" spans="1:27" x14ac:dyDescent="0.2">
      <c r="A25" s="192">
        <f t="shared" si="7"/>
        <v>45395</v>
      </c>
      <c r="B25" s="193">
        <f t="shared" si="4"/>
        <v>45395</v>
      </c>
      <c r="C25" s="176"/>
      <c r="D25" s="176"/>
      <c r="E25" s="194" t="str">
        <f t="shared" si="0"/>
        <v/>
      </c>
      <c r="F25" s="178"/>
      <c r="G25" s="179"/>
      <c r="H25" s="195" t="str">
        <f t="shared" si="5"/>
        <v/>
      </c>
      <c r="I25" s="110">
        <f t="shared" si="8"/>
        <v>45425</v>
      </c>
      <c r="J25" s="117">
        <f t="shared" si="6"/>
        <v>45425</v>
      </c>
      <c r="K25" s="151"/>
      <c r="L25" s="149"/>
      <c r="M25" s="118" t="str">
        <f t="shared" si="1"/>
        <v/>
      </c>
      <c r="N25" s="150"/>
      <c r="O25" s="153"/>
      <c r="P25" s="119" t="str">
        <f t="shared" si="9"/>
        <v/>
      </c>
      <c r="Q25" s="110">
        <f t="shared" si="10"/>
        <v>45456</v>
      </c>
      <c r="R25" s="117">
        <f t="shared" si="11"/>
        <v>45456</v>
      </c>
      <c r="S25" s="151"/>
      <c r="T25" s="149"/>
      <c r="U25" s="118" t="str">
        <f t="shared" si="2"/>
        <v/>
      </c>
      <c r="V25" s="150"/>
      <c r="W25" s="153"/>
      <c r="X25" s="119" t="str">
        <f t="shared" si="3"/>
        <v/>
      </c>
      <c r="Z25" s="89">
        <f>'1-Quartal'!Z25</f>
        <v>11</v>
      </c>
      <c r="AA25" s="121" t="str">
        <f>'1-Quartal'!AA25</f>
        <v>Fr.-Fischer-Schule</v>
      </c>
    </row>
    <row r="26" spans="1:27" x14ac:dyDescent="0.2">
      <c r="A26" s="192">
        <f t="shared" si="7"/>
        <v>45396</v>
      </c>
      <c r="B26" s="193">
        <f t="shared" si="4"/>
        <v>45396</v>
      </c>
      <c r="C26" s="176"/>
      <c r="D26" s="176"/>
      <c r="E26" s="194" t="str">
        <f t="shared" si="0"/>
        <v/>
      </c>
      <c r="F26" s="178"/>
      <c r="G26" s="179"/>
      <c r="H26" s="195" t="str">
        <f t="shared" si="5"/>
        <v/>
      </c>
      <c r="I26" s="110">
        <f t="shared" si="8"/>
        <v>45426</v>
      </c>
      <c r="J26" s="117">
        <f t="shared" si="6"/>
        <v>45426</v>
      </c>
      <c r="K26" s="151"/>
      <c r="L26" s="149"/>
      <c r="M26" s="118" t="str">
        <f t="shared" si="1"/>
        <v/>
      </c>
      <c r="N26" s="150"/>
      <c r="O26" s="153"/>
      <c r="P26" s="119" t="str">
        <f>IF(O26="","",VLOOKUP(O26,$Z$15:$AA$32,2,0))</f>
        <v/>
      </c>
      <c r="Q26" s="110">
        <f t="shared" si="10"/>
        <v>45457</v>
      </c>
      <c r="R26" s="117">
        <f t="shared" si="11"/>
        <v>45457</v>
      </c>
      <c r="S26" s="151"/>
      <c r="T26" s="149"/>
      <c r="U26" s="118" t="str">
        <f t="shared" si="2"/>
        <v/>
      </c>
      <c r="V26" s="150"/>
      <c r="W26" s="153"/>
      <c r="X26" s="119" t="str">
        <f t="shared" si="3"/>
        <v/>
      </c>
      <c r="Z26" s="89">
        <f>'1-Quartal'!Z26</f>
        <v>12</v>
      </c>
      <c r="AA26" s="121" t="str">
        <f>'1-Quartal'!AA26</f>
        <v>Tennis-Halle</v>
      </c>
    </row>
    <row r="27" spans="1:27" x14ac:dyDescent="0.2">
      <c r="A27" s="110">
        <f t="shared" si="7"/>
        <v>45397</v>
      </c>
      <c r="B27" s="111">
        <f t="shared" si="4"/>
        <v>45397</v>
      </c>
      <c r="C27" s="149"/>
      <c r="D27" s="149"/>
      <c r="E27" s="113" t="str">
        <f t="shared" si="0"/>
        <v/>
      </c>
      <c r="F27" s="150"/>
      <c r="G27" s="153"/>
      <c r="H27" s="116" t="str">
        <f t="shared" si="5"/>
        <v/>
      </c>
      <c r="I27" s="110">
        <f t="shared" si="8"/>
        <v>45427</v>
      </c>
      <c r="J27" s="117">
        <f t="shared" si="6"/>
        <v>45427</v>
      </c>
      <c r="K27" s="151"/>
      <c r="L27" s="149"/>
      <c r="M27" s="118" t="str">
        <f>IF(ISBLANK(K27),"",ROUNDDOWN((L27-K27)*24*60/45,0))</f>
        <v/>
      </c>
      <c r="N27" s="150"/>
      <c r="O27" s="153"/>
      <c r="P27" s="119" t="str">
        <f t="shared" si="9"/>
        <v/>
      </c>
      <c r="Q27" s="110">
        <f t="shared" si="10"/>
        <v>45458</v>
      </c>
      <c r="R27" s="117">
        <f t="shared" si="11"/>
        <v>45458</v>
      </c>
      <c r="S27" s="151"/>
      <c r="T27" s="149"/>
      <c r="U27" s="118" t="str">
        <f t="shared" si="2"/>
        <v/>
      </c>
      <c r="V27" s="150"/>
      <c r="W27" s="153"/>
      <c r="X27" s="119" t="str">
        <f t="shared" si="3"/>
        <v/>
      </c>
      <c r="Z27" s="168">
        <v>13</v>
      </c>
      <c r="AA27" s="121" t="s">
        <v>52</v>
      </c>
    </row>
    <row r="28" spans="1:27" x14ac:dyDescent="0.2">
      <c r="A28" s="110">
        <f t="shared" si="7"/>
        <v>45398</v>
      </c>
      <c r="B28" s="111">
        <f t="shared" si="4"/>
        <v>45398</v>
      </c>
      <c r="C28" s="149"/>
      <c r="D28" s="149"/>
      <c r="E28" s="113" t="str">
        <f t="shared" si="0"/>
        <v/>
      </c>
      <c r="F28" s="150"/>
      <c r="G28" s="153"/>
      <c r="H28" s="116" t="str">
        <f t="shared" si="5"/>
        <v/>
      </c>
      <c r="I28" s="110">
        <f t="shared" si="8"/>
        <v>45428</v>
      </c>
      <c r="J28" s="117">
        <f t="shared" si="6"/>
        <v>45428</v>
      </c>
      <c r="K28" s="151"/>
      <c r="L28" s="149"/>
      <c r="M28" s="118" t="str">
        <f t="shared" si="1"/>
        <v/>
      </c>
      <c r="N28" s="150"/>
      <c r="O28" s="153"/>
      <c r="P28" s="119" t="str">
        <f t="shared" si="9"/>
        <v/>
      </c>
      <c r="Q28" s="110">
        <f t="shared" si="10"/>
        <v>45459</v>
      </c>
      <c r="R28" s="117">
        <f t="shared" si="11"/>
        <v>45459</v>
      </c>
      <c r="S28" s="151"/>
      <c r="T28" s="149"/>
      <c r="U28" s="118" t="str">
        <f t="shared" si="2"/>
        <v/>
      </c>
      <c r="V28" s="150"/>
      <c r="W28" s="153"/>
      <c r="X28" s="119" t="str">
        <f t="shared" si="3"/>
        <v/>
      </c>
    </row>
    <row r="29" spans="1:27" x14ac:dyDescent="0.2">
      <c r="A29" s="110">
        <f t="shared" si="7"/>
        <v>45399</v>
      </c>
      <c r="B29" s="111">
        <f t="shared" si="4"/>
        <v>45399</v>
      </c>
      <c r="C29" s="149"/>
      <c r="D29" s="149"/>
      <c r="E29" s="113" t="str">
        <f t="shared" si="0"/>
        <v/>
      </c>
      <c r="F29" s="150"/>
      <c r="G29" s="153"/>
      <c r="H29" s="116" t="str">
        <f t="shared" si="5"/>
        <v/>
      </c>
      <c r="I29" s="110">
        <f t="shared" si="8"/>
        <v>45429</v>
      </c>
      <c r="J29" s="117">
        <f t="shared" si="6"/>
        <v>45429</v>
      </c>
      <c r="K29" s="151"/>
      <c r="L29" s="149"/>
      <c r="M29" s="118" t="str">
        <f t="shared" si="1"/>
        <v/>
      </c>
      <c r="N29" s="150"/>
      <c r="O29" s="153"/>
      <c r="P29" s="119" t="str">
        <f t="shared" si="9"/>
        <v/>
      </c>
      <c r="Q29" s="110">
        <f t="shared" si="10"/>
        <v>45460</v>
      </c>
      <c r="R29" s="117">
        <f t="shared" si="11"/>
        <v>45460</v>
      </c>
      <c r="S29" s="151"/>
      <c r="T29" s="149"/>
      <c r="U29" s="118" t="str">
        <f t="shared" si="2"/>
        <v/>
      </c>
      <c r="V29" s="150"/>
      <c r="W29" s="153"/>
      <c r="X29" s="119" t="str">
        <f t="shared" si="3"/>
        <v/>
      </c>
    </row>
    <row r="30" spans="1:27" x14ac:dyDescent="0.2">
      <c r="A30" s="110">
        <f>IF(A29="","",IF(MONTH(A29+1)=MONTH($A$13),A29+1,""))</f>
        <v>45400</v>
      </c>
      <c r="B30" s="111">
        <f t="shared" si="4"/>
        <v>45400</v>
      </c>
      <c r="C30" s="149"/>
      <c r="D30" s="149"/>
      <c r="E30" s="113" t="str">
        <f t="shared" si="0"/>
        <v/>
      </c>
      <c r="F30" s="150"/>
      <c r="G30" s="153"/>
      <c r="H30" s="116" t="str">
        <f t="shared" si="5"/>
        <v/>
      </c>
      <c r="I30" s="196">
        <f t="shared" si="8"/>
        <v>45430</v>
      </c>
      <c r="J30" s="200">
        <f t="shared" si="6"/>
        <v>45430</v>
      </c>
      <c r="K30" s="185"/>
      <c r="L30" s="186"/>
      <c r="M30" s="201" t="str">
        <f t="shared" si="1"/>
        <v/>
      </c>
      <c r="N30" s="188"/>
      <c r="O30" s="189"/>
      <c r="P30" s="202" t="str">
        <f t="shared" si="9"/>
        <v/>
      </c>
      <c r="Q30" s="110">
        <f t="shared" si="10"/>
        <v>45461</v>
      </c>
      <c r="R30" s="117">
        <f t="shared" si="11"/>
        <v>45461</v>
      </c>
      <c r="S30" s="151"/>
      <c r="T30" s="149"/>
      <c r="U30" s="118" t="str">
        <f t="shared" si="2"/>
        <v/>
      </c>
      <c r="V30" s="150"/>
      <c r="W30" s="153"/>
      <c r="X30" s="119" t="str">
        <f t="shared" si="3"/>
        <v/>
      </c>
    </row>
    <row r="31" spans="1:27" x14ac:dyDescent="0.2">
      <c r="A31" s="110">
        <f t="shared" si="7"/>
        <v>45401</v>
      </c>
      <c r="B31" s="111">
        <f t="shared" si="4"/>
        <v>45401</v>
      </c>
      <c r="C31" s="149"/>
      <c r="D31" s="149"/>
      <c r="E31" s="113" t="str">
        <f t="shared" si="0"/>
        <v/>
      </c>
      <c r="F31" s="150"/>
      <c r="G31" s="153"/>
      <c r="H31" s="116" t="str">
        <f t="shared" si="5"/>
        <v/>
      </c>
      <c r="I31" s="110">
        <f t="shared" si="8"/>
        <v>45431</v>
      </c>
      <c r="J31" s="117">
        <f t="shared" si="6"/>
        <v>45431</v>
      </c>
      <c r="K31" s="151"/>
      <c r="L31" s="149"/>
      <c r="M31" s="118" t="str">
        <f t="shared" si="1"/>
        <v/>
      </c>
      <c r="N31" s="150"/>
      <c r="O31" s="153"/>
      <c r="P31" s="119" t="str">
        <f t="shared" si="9"/>
        <v/>
      </c>
      <c r="Q31" s="110">
        <f t="shared" si="10"/>
        <v>45462</v>
      </c>
      <c r="R31" s="117">
        <f t="shared" si="11"/>
        <v>45462</v>
      </c>
      <c r="S31" s="151"/>
      <c r="T31" s="149"/>
      <c r="U31" s="118" t="str">
        <f t="shared" si="2"/>
        <v/>
      </c>
      <c r="V31" s="150"/>
      <c r="W31" s="153"/>
      <c r="X31" s="119" t="str">
        <f t="shared" si="3"/>
        <v/>
      </c>
    </row>
    <row r="32" spans="1:27" x14ac:dyDescent="0.2">
      <c r="A32" s="110">
        <f t="shared" si="7"/>
        <v>45402</v>
      </c>
      <c r="B32" s="111">
        <f t="shared" si="4"/>
        <v>45402</v>
      </c>
      <c r="C32" s="149"/>
      <c r="D32" s="149"/>
      <c r="E32" s="113" t="str">
        <f t="shared" si="0"/>
        <v/>
      </c>
      <c r="F32" s="150"/>
      <c r="G32" s="153"/>
      <c r="H32" s="116" t="str">
        <f t="shared" si="5"/>
        <v/>
      </c>
      <c r="I32" s="196">
        <f t="shared" si="8"/>
        <v>45432</v>
      </c>
      <c r="J32" s="200">
        <f t="shared" si="6"/>
        <v>45432</v>
      </c>
      <c r="K32" s="185"/>
      <c r="L32" s="186"/>
      <c r="M32" s="201" t="str">
        <f t="shared" si="1"/>
        <v/>
      </c>
      <c r="N32" s="188"/>
      <c r="O32" s="189"/>
      <c r="P32" s="202" t="str">
        <f t="shared" si="9"/>
        <v/>
      </c>
      <c r="Q32" s="110">
        <f t="shared" si="10"/>
        <v>45463</v>
      </c>
      <c r="R32" s="117">
        <f t="shared" si="11"/>
        <v>45463</v>
      </c>
      <c r="S32" s="151"/>
      <c r="T32" s="149"/>
      <c r="U32" s="118" t="str">
        <f t="shared" si="2"/>
        <v/>
      </c>
      <c r="V32" s="150"/>
      <c r="W32" s="153"/>
      <c r="X32" s="119" t="str">
        <f t="shared" si="3"/>
        <v/>
      </c>
    </row>
    <row r="33" spans="1:26" x14ac:dyDescent="0.2">
      <c r="A33" s="110">
        <f t="shared" si="7"/>
        <v>45403</v>
      </c>
      <c r="B33" s="111">
        <f t="shared" si="4"/>
        <v>45403</v>
      </c>
      <c r="C33" s="149"/>
      <c r="D33" s="149"/>
      <c r="E33" s="113" t="str">
        <f t="shared" si="0"/>
        <v/>
      </c>
      <c r="F33" s="150"/>
      <c r="G33" s="153"/>
      <c r="H33" s="116" t="str">
        <f t="shared" si="5"/>
        <v/>
      </c>
      <c r="I33" s="192">
        <f t="shared" si="8"/>
        <v>45433</v>
      </c>
      <c r="J33" s="205">
        <f t="shared" si="6"/>
        <v>45433</v>
      </c>
      <c r="K33" s="175"/>
      <c r="L33" s="176"/>
      <c r="M33" s="206" t="str">
        <f t="shared" si="1"/>
        <v/>
      </c>
      <c r="N33" s="178"/>
      <c r="O33" s="179"/>
      <c r="P33" s="207" t="str">
        <f t="shared" si="9"/>
        <v/>
      </c>
      <c r="Q33" s="110">
        <f t="shared" si="10"/>
        <v>45464</v>
      </c>
      <c r="R33" s="117">
        <f t="shared" si="11"/>
        <v>45464</v>
      </c>
      <c r="S33" s="151"/>
      <c r="T33" s="149"/>
      <c r="U33" s="118" t="str">
        <f t="shared" si="2"/>
        <v/>
      </c>
      <c r="V33" s="150"/>
      <c r="W33" s="153"/>
      <c r="X33" s="119" t="str">
        <f t="shared" si="3"/>
        <v/>
      </c>
    </row>
    <row r="34" spans="1:26" x14ac:dyDescent="0.2">
      <c r="A34" s="110">
        <f t="shared" si="7"/>
        <v>45404</v>
      </c>
      <c r="B34" s="111">
        <f t="shared" si="4"/>
        <v>45404</v>
      </c>
      <c r="C34" s="149"/>
      <c r="D34" s="149"/>
      <c r="E34" s="113" t="str">
        <f t="shared" si="0"/>
        <v/>
      </c>
      <c r="F34" s="150"/>
      <c r="G34" s="153"/>
      <c r="H34" s="116" t="str">
        <f t="shared" si="5"/>
        <v/>
      </c>
      <c r="I34" s="192">
        <f t="shared" si="8"/>
        <v>45434</v>
      </c>
      <c r="J34" s="205">
        <f t="shared" si="6"/>
        <v>45434</v>
      </c>
      <c r="K34" s="175"/>
      <c r="L34" s="176"/>
      <c r="M34" s="206" t="str">
        <f t="shared" si="1"/>
        <v/>
      </c>
      <c r="N34" s="178"/>
      <c r="O34" s="179"/>
      <c r="P34" s="207" t="str">
        <f t="shared" si="9"/>
        <v/>
      </c>
      <c r="Q34" s="110">
        <f t="shared" si="10"/>
        <v>45465</v>
      </c>
      <c r="R34" s="117">
        <f t="shared" si="11"/>
        <v>45465</v>
      </c>
      <c r="S34" s="151"/>
      <c r="T34" s="149"/>
      <c r="U34" s="118" t="str">
        <f t="shared" si="2"/>
        <v/>
      </c>
      <c r="V34" s="150"/>
      <c r="W34" s="153"/>
      <c r="X34" s="119" t="str">
        <f t="shared" si="3"/>
        <v/>
      </c>
    </row>
    <row r="35" spans="1:26" x14ac:dyDescent="0.2">
      <c r="A35" s="110">
        <f t="shared" si="7"/>
        <v>45405</v>
      </c>
      <c r="B35" s="111">
        <f t="shared" si="4"/>
        <v>45405</v>
      </c>
      <c r="C35" s="149"/>
      <c r="D35" s="149"/>
      <c r="E35" s="113" t="str">
        <f t="shared" si="0"/>
        <v/>
      </c>
      <c r="F35" s="150"/>
      <c r="G35" s="153"/>
      <c r="H35" s="116" t="str">
        <f t="shared" si="5"/>
        <v/>
      </c>
      <c r="I35" s="192">
        <f t="shared" si="8"/>
        <v>45435</v>
      </c>
      <c r="J35" s="205">
        <f t="shared" si="6"/>
        <v>45435</v>
      </c>
      <c r="K35" s="175"/>
      <c r="L35" s="176"/>
      <c r="M35" s="206" t="str">
        <f t="shared" si="1"/>
        <v/>
      </c>
      <c r="N35" s="178"/>
      <c r="O35" s="179"/>
      <c r="P35" s="207" t="str">
        <f t="shared" si="9"/>
        <v/>
      </c>
      <c r="Q35" s="110">
        <f t="shared" si="10"/>
        <v>45466</v>
      </c>
      <c r="R35" s="111">
        <f t="shared" si="11"/>
        <v>45466</v>
      </c>
      <c r="S35" s="149"/>
      <c r="T35" s="149"/>
      <c r="U35" s="118" t="str">
        <f t="shared" si="2"/>
        <v/>
      </c>
      <c r="V35" s="150"/>
      <c r="W35" s="153"/>
      <c r="X35" s="119" t="str">
        <f t="shared" si="3"/>
        <v/>
      </c>
    </row>
    <row r="36" spans="1:26" x14ac:dyDescent="0.2">
      <c r="A36" s="110">
        <f t="shared" si="7"/>
        <v>45406</v>
      </c>
      <c r="B36" s="111">
        <f t="shared" si="4"/>
        <v>45406</v>
      </c>
      <c r="C36" s="149"/>
      <c r="D36" s="149"/>
      <c r="E36" s="113" t="str">
        <f t="shared" si="0"/>
        <v/>
      </c>
      <c r="F36" s="150"/>
      <c r="G36" s="153"/>
      <c r="H36" s="116" t="str">
        <f t="shared" si="5"/>
        <v/>
      </c>
      <c r="I36" s="192">
        <f t="shared" si="8"/>
        <v>45436</v>
      </c>
      <c r="J36" s="205">
        <f t="shared" si="6"/>
        <v>45436</v>
      </c>
      <c r="K36" s="175"/>
      <c r="L36" s="176"/>
      <c r="M36" s="206" t="str">
        <f t="shared" si="1"/>
        <v/>
      </c>
      <c r="N36" s="178"/>
      <c r="O36" s="179"/>
      <c r="P36" s="207" t="str">
        <f t="shared" si="9"/>
        <v/>
      </c>
      <c r="Q36" s="110">
        <f t="shared" si="10"/>
        <v>45467</v>
      </c>
      <c r="R36" s="111">
        <f t="shared" si="11"/>
        <v>45467</v>
      </c>
      <c r="S36" s="149"/>
      <c r="T36" s="149"/>
      <c r="U36" s="118" t="str">
        <f t="shared" si="2"/>
        <v/>
      </c>
      <c r="V36" s="150"/>
      <c r="W36" s="153"/>
      <c r="X36" s="119" t="str">
        <f t="shared" si="3"/>
        <v/>
      </c>
    </row>
    <row r="37" spans="1:26" x14ac:dyDescent="0.2">
      <c r="A37" s="110">
        <f t="shared" si="7"/>
        <v>45407</v>
      </c>
      <c r="B37" s="111">
        <f t="shared" si="4"/>
        <v>45407</v>
      </c>
      <c r="C37" s="149"/>
      <c r="D37" s="149"/>
      <c r="E37" s="113" t="str">
        <f t="shared" si="0"/>
        <v/>
      </c>
      <c r="F37" s="150"/>
      <c r="G37" s="153"/>
      <c r="H37" s="116" t="str">
        <f t="shared" si="5"/>
        <v/>
      </c>
      <c r="I37" s="110">
        <f t="shared" si="8"/>
        <v>45437</v>
      </c>
      <c r="J37" s="117">
        <f t="shared" si="6"/>
        <v>45437</v>
      </c>
      <c r="K37" s="151"/>
      <c r="L37" s="149"/>
      <c r="M37" s="118" t="str">
        <f t="shared" si="1"/>
        <v/>
      </c>
      <c r="N37" s="150"/>
      <c r="O37" s="153"/>
      <c r="P37" s="119" t="str">
        <f t="shared" si="9"/>
        <v/>
      </c>
      <c r="Q37" s="110">
        <f t="shared" si="10"/>
        <v>45468</v>
      </c>
      <c r="R37" s="111">
        <f t="shared" si="11"/>
        <v>45468</v>
      </c>
      <c r="S37" s="149"/>
      <c r="T37" s="149"/>
      <c r="U37" s="118" t="str">
        <f t="shared" si="2"/>
        <v/>
      </c>
      <c r="V37" s="150"/>
      <c r="W37" s="153"/>
      <c r="X37" s="119" t="str">
        <f t="shared" si="3"/>
        <v/>
      </c>
    </row>
    <row r="38" spans="1:26" x14ac:dyDescent="0.2">
      <c r="A38" s="110">
        <f t="shared" si="7"/>
        <v>45408</v>
      </c>
      <c r="B38" s="111">
        <f t="shared" si="4"/>
        <v>45408</v>
      </c>
      <c r="C38" s="149"/>
      <c r="D38" s="149"/>
      <c r="E38" s="113" t="str">
        <f t="shared" si="0"/>
        <v/>
      </c>
      <c r="F38" s="150"/>
      <c r="G38" s="153"/>
      <c r="H38" s="116" t="str">
        <f t="shared" si="5"/>
        <v/>
      </c>
      <c r="I38" s="110">
        <f>IF(I37="","",IF(MONTH(I37+1)=MONTH($I$13),I37+1,""))</f>
        <v>45438</v>
      </c>
      <c r="J38" s="117">
        <f t="shared" si="6"/>
        <v>45438</v>
      </c>
      <c r="K38" s="151"/>
      <c r="L38" s="149"/>
      <c r="M38" s="118" t="str">
        <f t="shared" si="1"/>
        <v/>
      </c>
      <c r="N38" s="150"/>
      <c r="O38" s="153"/>
      <c r="P38" s="119" t="str">
        <f t="shared" si="9"/>
        <v/>
      </c>
      <c r="Q38" s="110">
        <f t="shared" si="10"/>
        <v>45469</v>
      </c>
      <c r="R38" s="111">
        <f t="shared" si="11"/>
        <v>45469</v>
      </c>
      <c r="S38" s="149"/>
      <c r="T38" s="149"/>
      <c r="U38" s="118" t="str">
        <f t="shared" si="2"/>
        <v/>
      </c>
      <c r="V38" s="150"/>
      <c r="W38" s="153"/>
      <c r="X38" s="119" t="str">
        <f t="shared" si="3"/>
        <v/>
      </c>
    </row>
    <row r="39" spans="1:26" x14ac:dyDescent="0.2">
      <c r="A39" s="110">
        <f t="shared" si="7"/>
        <v>45409</v>
      </c>
      <c r="B39" s="111">
        <f t="shared" si="4"/>
        <v>45409</v>
      </c>
      <c r="C39" s="149"/>
      <c r="D39" s="149"/>
      <c r="E39" s="113" t="str">
        <f t="shared" si="0"/>
        <v/>
      </c>
      <c r="F39" s="150"/>
      <c r="G39" s="153"/>
      <c r="H39" s="116" t="str">
        <f t="shared" si="5"/>
        <v/>
      </c>
      <c r="I39" s="192">
        <f t="shared" si="8"/>
        <v>45439</v>
      </c>
      <c r="J39" s="205">
        <f t="shared" si="6"/>
        <v>45439</v>
      </c>
      <c r="K39" s="175"/>
      <c r="L39" s="176"/>
      <c r="M39" s="206" t="str">
        <f t="shared" si="1"/>
        <v/>
      </c>
      <c r="N39" s="178"/>
      <c r="O39" s="179"/>
      <c r="P39" s="207" t="str">
        <f t="shared" si="9"/>
        <v/>
      </c>
      <c r="Q39" s="110">
        <f t="shared" si="10"/>
        <v>45470</v>
      </c>
      <c r="R39" s="111">
        <f t="shared" si="11"/>
        <v>45470</v>
      </c>
      <c r="S39" s="149"/>
      <c r="T39" s="149"/>
      <c r="U39" s="118" t="str">
        <f t="shared" si="2"/>
        <v/>
      </c>
      <c r="V39" s="150"/>
      <c r="W39" s="153"/>
      <c r="X39" s="119" t="str">
        <f t="shared" si="3"/>
        <v/>
      </c>
    </row>
    <row r="40" spans="1:26" x14ac:dyDescent="0.2">
      <c r="A40" s="110">
        <f t="shared" si="7"/>
        <v>45410</v>
      </c>
      <c r="B40" s="111">
        <f t="shared" si="4"/>
        <v>45410</v>
      </c>
      <c r="C40" s="149"/>
      <c r="D40" s="149"/>
      <c r="E40" s="113" t="str">
        <f t="shared" si="0"/>
        <v/>
      </c>
      <c r="F40" s="150"/>
      <c r="G40" s="153"/>
      <c r="H40" s="116" t="str">
        <f t="shared" si="5"/>
        <v/>
      </c>
      <c r="I40" s="192">
        <f t="shared" si="8"/>
        <v>45440</v>
      </c>
      <c r="J40" s="205">
        <f t="shared" si="6"/>
        <v>45440</v>
      </c>
      <c r="K40" s="175"/>
      <c r="L40" s="176"/>
      <c r="M40" s="206" t="str">
        <f t="shared" si="1"/>
        <v/>
      </c>
      <c r="N40" s="178"/>
      <c r="O40" s="179"/>
      <c r="P40" s="207" t="str">
        <f t="shared" si="9"/>
        <v/>
      </c>
      <c r="Q40" s="110">
        <f t="shared" si="10"/>
        <v>45471</v>
      </c>
      <c r="R40" s="111">
        <f t="shared" si="11"/>
        <v>45471</v>
      </c>
      <c r="S40" s="149"/>
      <c r="T40" s="149"/>
      <c r="U40" s="118" t="str">
        <f t="shared" si="2"/>
        <v/>
      </c>
      <c r="V40" s="150"/>
      <c r="W40" s="153"/>
      <c r="X40" s="119" t="str">
        <f t="shared" si="3"/>
        <v/>
      </c>
    </row>
    <row r="41" spans="1:26" x14ac:dyDescent="0.2">
      <c r="A41" s="110">
        <f t="shared" si="7"/>
        <v>45411</v>
      </c>
      <c r="B41" s="111">
        <f t="shared" si="4"/>
        <v>45411</v>
      </c>
      <c r="C41" s="149"/>
      <c r="D41" s="149"/>
      <c r="E41" s="113" t="str">
        <f t="shared" si="0"/>
        <v/>
      </c>
      <c r="F41" s="150"/>
      <c r="G41" s="153"/>
      <c r="H41" s="116" t="str">
        <f t="shared" si="5"/>
        <v/>
      </c>
      <c r="I41" s="192">
        <f t="shared" si="8"/>
        <v>45441</v>
      </c>
      <c r="J41" s="205">
        <f t="shared" si="6"/>
        <v>45441</v>
      </c>
      <c r="K41" s="175"/>
      <c r="L41" s="176"/>
      <c r="M41" s="206" t="str">
        <f t="shared" si="1"/>
        <v/>
      </c>
      <c r="N41" s="178"/>
      <c r="O41" s="179"/>
      <c r="P41" s="207" t="str">
        <f t="shared" si="9"/>
        <v/>
      </c>
      <c r="Q41" s="110">
        <f t="shared" si="10"/>
        <v>45472</v>
      </c>
      <c r="R41" s="111">
        <f t="shared" si="11"/>
        <v>45472</v>
      </c>
      <c r="S41" s="149"/>
      <c r="T41" s="149"/>
      <c r="U41" s="118" t="str">
        <f t="shared" si="2"/>
        <v/>
      </c>
      <c r="V41" s="150"/>
      <c r="W41" s="153"/>
      <c r="X41" s="119" t="str">
        <f t="shared" si="3"/>
        <v/>
      </c>
    </row>
    <row r="42" spans="1:26" x14ac:dyDescent="0.2">
      <c r="A42" s="110">
        <f t="shared" si="7"/>
        <v>45412</v>
      </c>
      <c r="B42" s="111">
        <f t="shared" si="4"/>
        <v>45412</v>
      </c>
      <c r="C42" s="149"/>
      <c r="D42" s="149"/>
      <c r="E42" s="113" t="str">
        <f t="shared" si="0"/>
        <v/>
      </c>
      <c r="F42" s="150"/>
      <c r="G42" s="153"/>
      <c r="H42" s="116" t="str">
        <f t="shared" si="5"/>
        <v/>
      </c>
      <c r="I42" s="196">
        <f>IF(I41="","",IF(MONTH(I41+1)=MONTH($I$13),I41+1,""))</f>
        <v>45442</v>
      </c>
      <c r="J42" s="200">
        <f t="shared" ref="J42" si="12">I42</f>
        <v>45442</v>
      </c>
      <c r="K42" s="185"/>
      <c r="L42" s="186"/>
      <c r="M42" s="201" t="str">
        <f t="shared" ref="M42" si="13">IF(ISBLANK(K42),"",ROUNDDOWN((L42-K42)*24*60/45,0))</f>
        <v/>
      </c>
      <c r="N42" s="188"/>
      <c r="O42" s="189"/>
      <c r="P42" s="202" t="str">
        <f t="shared" ref="P42" si="14">IF(O42="","",VLOOKUP(O42,$Z$15:$AA$32,2,0))</f>
        <v/>
      </c>
      <c r="Q42" s="110">
        <f t="shared" si="10"/>
        <v>45473</v>
      </c>
      <c r="R42" s="111">
        <f t="shared" si="11"/>
        <v>45473</v>
      </c>
      <c r="S42" s="149"/>
      <c r="T42" s="149"/>
      <c r="U42" s="118" t="str">
        <f t="shared" si="2"/>
        <v/>
      </c>
      <c r="V42" s="150"/>
      <c r="W42" s="153"/>
      <c r="X42" s="119" t="str">
        <f t="shared" si="3"/>
        <v/>
      </c>
    </row>
    <row r="43" spans="1:26" x14ac:dyDescent="0.2">
      <c r="A43" s="110" t="str">
        <f t="shared" si="7"/>
        <v/>
      </c>
      <c r="B43" s="111" t="str">
        <f t="shared" si="4"/>
        <v/>
      </c>
      <c r="C43" s="112"/>
      <c r="D43" s="112"/>
      <c r="E43" s="113"/>
      <c r="F43" s="114"/>
      <c r="G43" s="115"/>
      <c r="H43" s="116"/>
      <c r="I43" s="192">
        <f>IF(I42="","",IF(MONTH(I42+1)=MONTH($I$13),I42+1,""))</f>
        <v>45443</v>
      </c>
      <c r="J43" s="193">
        <f t="shared" si="6"/>
        <v>45443</v>
      </c>
      <c r="K43" s="176"/>
      <c r="L43" s="176"/>
      <c r="M43" s="194" t="str">
        <f t="shared" si="1"/>
        <v/>
      </c>
      <c r="N43" s="178"/>
      <c r="O43" s="179"/>
      <c r="P43" s="195" t="str">
        <f t="shared" si="9"/>
        <v/>
      </c>
      <c r="Q43" s="110" t="str">
        <f t="shared" si="10"/>
        <v/>
      </c>
      <c r="R43" s="111" t="str">
        <f t="shared" si="11"/>
        <v/>
      </c>
      <c r="S43" s="112"/>
      <c r="T43" s="112"/>
      <c r="U43" s="118" t="str">
        <f t="shared" si="2"/>
        <v/>
      </c>
      <c r="V43" s="114"/>
      <c r="W43" s="115"/>
      <c r="X43" s="119" t="str">
        <f t="shared" si="3"/>
        <v/>
      </c>
    </row>
    <row r="44" spans="1:26" ht="24.75" customHeight="1" thickBot="1" x14ac:dyDescent="0.25">
      <c r="A44" s="283" t="s">
        <v>11</v>
      </c>
      <c r="B44" s="284"/>
      <c r="C44" s="284"/>
      <c r="D44" s="285"/>
      <c r="E44" s="122">
        <f>SUM(E13:E43)</f>
        <v>0</v>
      </c>
      <c r="F44" s="123"/>
      <c r="G44" s="124"/>
      <c r="H44" s="125"/>
      <c r="I44" s="283" t="s">
        <v>11</v>
      </c>
      <c r="J44" s="284"/>
      <c r="K44" s="284"/>
      <c r="L44" s="285"/>
      <c r="M44" s="126">
        <f>SUM(M13:M43)</f>
        <v>0</v>
      </c>
      <c r="N44" s="127"/>
      <c r="O44" s="128"/>
      <c r="P44" s="129"/>
      <c r="Q44" s="283" t="s">
        <v>11</v>
      </c>
      <c r="R44" s="284"/>
      <c r="S44" s="284"/>
      <c r="T44" s="285"/>
      <c r="U44" s="126">
        <f>SUM(U13:U43)</f>
        <v>0</v>
      </c>
      <c r="V44" s="130"/>
      <c r="W44" s="131"/>
      <c r="X44" s="132"/>
    </row>
    <row r="45" spans="1:26" ht="29.25" customHeight="1" x14ac:dyDescent="0.2">
      <c r="A45" s="287">
        <f>J45*P45</f>
        <v>0</v>
      </c>
      <c r="B45" s="288"/>
      <c r="C45" s="288"/>
      <c r="D45" s="289"/>
      <c r="E45" s="90"/>
      <c r="F45" s="90"/>
      <c r="G45" s="90"/>
      <c r="H45" s="133" t="s">
        <v>41</v>
      </c>
      <c r="I45" s="101"/>
      <c r="J45" s="279">
        <f>E44+M44+U44</f>
        <v>0</v>
      </c>
      <c r="K45" s="279"/>
      <c r="L45" s="280"/>
      <c r="M45" s="90"/>
      <c r="N45" s="90"/>
      <c r="O45" s="90"/>
      <c r="P45" s="134">
        <f>'1-Quartal'!$P$45</f>
        <v>5.5</v>
      </c>
      <c r="Q45" s="90"/>
      <c r="R45" s="90"/>
      <c r="S45" s="90"/>
      <c r="T45" s="90"/>
      <c r="U45" s="90"/>
      <c r="V45" s="90"/>
      <c r="W45" s="90"/>
      <c r="X45" s="92"/>
    </row>
    <row r="46" spans="1:26" x14ac:dyDescent="0.2">
      <c r="A46" s="290" t="s">
        <v>13</v>
      </c>
      <c r="B46" s="291"/>
      <c r="C46" s="292"/>
      <c r="D46" s="293"/>
      <c r="E46" s="135"/>
      <c r="F46" s="135"/>
      <c r="G46" s="135"/>
      <c r="H46" s="136" t="s">
        <v>16</v>
      </c>
      <c r="I46" s="137"/>
      <c r="J46" s="138" t="s">
        <v>14</v>
      </c>
      <c r="K46" s="138"/>
      <c r="L46" s="139"/>
      <c r="M46" s="135"/>
      <c r="N46" s="135"/>
      <c r="O46" s="135"/>
      <c r="P46" s="140" t="s">
        <v>15</v>
      </c>
      <c r="Q46" s="90"/>
      <c r="R46" s="90"/>
      <c r="S46" s="90"/>
      <c r="T46" s="90"/>
      <c r="U46" s="90"/>
      <c r="V46" s="90"/>
      <c r="W46" s="90"/>
      <c r="X46" s="92"/>
    </row>
    <row r="47" spans="1:26" ht="47.25" customHeight="1" x14ac:dyDescent="0.2">
      <c r="A47" s="294"/>
      <c r="B47" s="295"/>
      <c r="C47" s="141"/>
      <c r="D47" s="227" t="str">
        <f>'1-Quartal'!$D$47</f>
        <v>Max Mustermann</v>
      </c>
      <c r="E47" s="228"/>
      <c r="F47" s="228"/>
      <c r="G47" s="228"/>
      <c r="H47" s="228"/>
      <c r="I47" s="228"/>
      <c r="J47" s="228"/>
      <c r="K47" s="228"/>
      <c r="L47" s="229"/>
      <c r="M47" s="303"/>
      <c r="N47" s="295"/>
      <c r="O47" s="141"/>
      <c r="P47" s="142"/>
      <c r="Q47" s="296"/>
      <c r="R47" s="296"/>
      <c r="S47" s="296"/>
      <c r="T47" s="296"/>
      <c r="U47" s="296"/>
      <c r="V47" s="296"/>
      <c r="W47" s="296"/>
      <c r="X47" s="295"/>
    </row>
    <row r="48" spans="1:26" s="145" customFormat="1" ht="17.25" customHeight="1" x14ac:dyDescent="0.2">
      <c r="A48" s="297" t="s">
        <v>3</v>
      </c>
      <c r="B48" s="298"/>
      <c r="C48" s="143"/>
      <c r="D48" s="299" t="s">
        <v>12</v>
      </c>
      <c r="E48" s="300"/>
      <c r="F48" s="300"/>
      <c r="G48" s="300"/>
      <c r="H48" s="300"/>
      <c r="I48" s="300"/>
      <c r="J48" s="300"/>
      <c r="K48" s="144"/>
      <c r="L48" s="143"/>
      <c r="M48" s="297" t="s">
        <v>3</v>
      </c>
      <c r="N48" s="301"/>
      <c r="O48" s="143"/>
      <c r="P48" s="299" t="s">
        <v>18</v>
      </c>
      <c r="Q48" s="300"/>
      <c r="R48" s="300"/>
      <c r="S48" s="300"/>
      <c r="T48" s="300"/>
      <c r="U48" s="300"/>
      <c r="V48" s="300"/>
      <c r="W48" s="300"/>
      <c r="X48" s="302"/>
      <c r="Z48" s="146"/>
    </row>
    <row r="49" spans="8:8" x14ac:dyDescent="0.2">
      <c r="H49" s="147"/>
    </row>
    <row r="50" spans="8:8" x14ac:dyDescent="0.2">
      <c r="H50" s="147"/>
    </row>
    <row r="51" spans="8:8" x14ac:dyDescent="0.2">
      <c r="H51" s="147"/>
    </row>
    <row r="52" spans="8:8" x14ac:dyDescent="0.2">
      <c r="H52" s="147"/>
    </row>
    <row r="53" spans="8:8" x14ac:dyDescent="0.2">
      <c r="H53" s="147"/>
    </row>
    <row r="54" spans="8:8" x14ac:dyDescent="0.2">
      <c r="H54" s="147"/>
    </row>
    <row r="55" spans="8:8" x14ac:dyDescent="0.2">
      <c r="H55" s="147"/>
    </row>
    <row r="56" spans="8:8" x14ac:dyDescent="0.2">
      <c r="H56" s="147"/>
    </row>
    <row r="57" spans="8:8" x14ac:dyDescent="0.2">
      <c r="H57" s="147"/>
    </row>
    <row r="58" spans="8:8" x14ac:dyDescent="0.2">
      <c r="H58" s="147"/>
    </row>
    <row r="59" spans="8:8" x14ac:dyDescent="0.2">
      <c r="H59" s="147"/>
    </row>
    <row r="60" spans="8:8" x14ac:dyDescent="0.2">
      <c r="H60" s="147"/>
    </row>
    <row r="61" spans="8:8" x14ac:dyDescent="0.2">
      <c r="H61" s="147"/>
    </row>
    <row r="62" spans="8:8" x14ac:dyDescent="0.2">
      <c r="H62" s="147"/>
    </row>
    <row r="63" spans="8:8" x14ac:dyDescent="0.2">
      <c r="H63" s="147"/>
    </row>
    <row r="64" spans="8:8" x14ac:dyDescent="0.2">
      <c r="H64" s="147"/>
    </row>
    <row r="65" spans="8:8" x14ac:dyDescent="0.2">
      <c r="H65" s="147"/>
    </row>
    <row r="66" spans="8:8" x14ac:dyDescent="0.2">
      <c r="H66" s="147"/>
    </row>
    <row r="67" spans="8:8" x14ac:dyDescent="0.2">
      <c r="H67" s="147"/>
    </row>
    <row r="68" spans="8:8" x14ac:dyDescent="0.2">
      <c r="H68" s="147"/>
    </row>
    <row r="69" spans="8:8" x14ac:dyDescent="0.2">
      <c r="H69" s="147"/>
    </row>
    <row r="70" spans="8:8" x14ac:dyDescent="0.2">
      <c r="H70" s="147"/>
    </row>
    <row r="71" spans="8:8" x14ac:dyDescent="0.2">
      <c r="H71" s="147"/>
    </row>
    <row r="72" spans="8:8" x14ac:dyDescent="0.2">
      <c r="H72" s="147"/>
    </row>
    <row r="73" spans="8:8" x14ac:dyDescent="0.2">
      <c r="H73" s="147"/>
    </row>
    <row r="74" spans="8:8" x14ac:dyDescent="0.2">
      <c r="H74" s="147"/>
    </row>
    <row r="75" spans="8:8" x14ac:dyDescent="0.2">
      <c r="H75" s="147"/>
    </row>
    <row r="76" spans="8:8" x14ac:dyDescent="0.2">
      <c r="H76" s="147"/>
    </row>
    <row r="77" spans="8:8" x14ac:dyDescent="0.2">
      <c r="H77" s="147"/>
    </row>
    <row r="78" spans="8:8" x14ac:dyDescent="0.2">
      <c r="H78" s="147"/>
    </row>
    <row r="79" spans="8:8" x14ac:dyDescent="0.2">
      <c r="H79" s="147"/>
    </row>
    <row r="80" spans="8:8" x14ac:dyDescent="0.2">
      <c r="H80" s="147"/>
    </row>
    <row r="81" spans="8:8" x14ac:dyDescent="0.2">
      <c r="H81" s="147"/>
    </row>
    <row r="82" spans="8:8" x14ac:dyDescent="0.2">
      <c r="H82" s="147"/>
    </row>
    <row r="83" spans="8:8" x14ac:dyDescent="0.2">
      <c r="H83" s="147"/>
    </row>
    <row r="84" spans="8:8" x14ac:dyDescent="0.2">
      <c r="H84" s="147"/>
    </row>
    <row r="85" spans="8:8" x14ac:dyDescent="0.2">
      <c r="H85" s="147"/>
    </row>
    <row r="86" spans="8:8" x14ac:dyDescent="0.2">
      <c r="H86" s="147"/>
    </row>
    <row r="87" spans="8:8" x14ac:dyDescent="0.2">
      <c r="H87" s="147"/>
    </row>
    <row r="88" spans="8:8" x14ac:dyDescent="0.2">
      <c r="H88" s="147"/>
    </row>
    <row r="89" spans="8:8" x14ac:dyDescent="0.2">
      <c r="H89" s="147"/>
    </row>
    <row r="90" spans="8:8" x14ac:dyDescent="0.2">
      <c r="H90" s="147"/>
    </row>
  </sheetData>
  <sheetProtection sheet="1" objects="1" scenarios="1" selectLockedCells="1"/>
  <mergeCells count="30">
    <mergeCell ref="Q47:X47"/>
    <mergeCell ref="A48:B48"/>
    <mergeCell ref="D48:J48"/>
    <mergeCell ref="M48:N48"/>
    <mergeCell ref="P48:X48"/>
    <mergeCell ref="M47:N47"/>
    <mergeCell ref="A45:D45"/>
    <mergeCell ref="J45:L45"/>
    <mergeCell ref="A46:D46"/>
    <mergeCell ref="A47:B47"/>
    <mergeCell ref="D47:L47"/>
    <mergeCell ref="S12:T12"/>
    <mergeCell ref="A44:D44"/>
    <mergeCell ref="I44:L44"/>
    <mergeCell ref="Q44:T44"/>
    <mergeCell ref="D9:E9"/>
    <mergeCell ref="I9:T9"/>
    <mergeCell ref="C12:D12"/>
    <mergeCell ref="K12:L12"/>
    <mergeCell ref="U9:X9"/>
    <mergeCell ref="A11:H11"/>
    <mergeCell ref="I11:P11"/>
    <mergeCell ref="Q11:X11"/>
    <mergeCell ref="E3:U3"/>
    <mergeCell ref="E4:T4"/>
    <mergeCell ref="U4:X4"/>
    <mergeCell ref="I6:T8"/>
    <mergeCell ref="U6:X6"/>
    <mergeCell ref="D7:E8"/>
    <mergeCell ref="U7:X8"/>
  </mergeCells>
  <conditionalFormatting sqref="A13:H43">
    <cfRule type="expression" dxfId="13" priority="4">
      <formula>WEEKDAY($A13,2)&gt;5</formula>
    </cfRule>
  </conditionalFormatting>
  <conditionalFormatting sqref="I43:P43 I13:P41">
    <cfRule type="expression" dxfId="12" priority="3">
      <formula>WEEKDAY($I13,2)&gt;5</formula>
    </cfRule>
  </conditionalFormatting>
  <conditionalFormatting sqref="Q13:X43">
    <cfRule type="expression" dxfId="11" priority="2">
      <formula>WEEKDAY($Q13,2)&gt;5</formula>
    </cfRule>
  </conditionalFormatting>
  <conditionalFormatting sqref="I43:P43">
    <cfRule type="expression" dxfId="10" priority="1">
      <formula>WEEKDAY($A43,2)&gt;5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>
    <oddFooter>&amp;C_x000D_&amp;1#&amp;"Calibri"&amp;8&amp;K000000 PUBLIC</oddFooter>
  </headerFooter>
  <customProperties>
    <customPr name="_pios_id" r:id="rId2"/>
    <customPr name="EpmWorksheetKeyString_GUID" r:id="rId3"/>
  </customProperties>
  <drawing r:id="rId4"/>
  <legacyDrawing r:id="rId5"/>
  <oleObjects>
    <mc:AlternateContent xmlns:mc="http://schemas.openxmlformats.org/markup-compatibility/2006">
      <mc:Choice Requires="x14">
        <oleObject progId="Word.Picture.8" shapeId="8193" r:id="rId6">
          <objectPr defaultSize="0" autoPict="0" r:id="rId7">
            <anchor moveWithCells="1" sizeWithCells="1">
              <from>
                <xdr:col>0</xdr:col>
                <xdr:colOff>114300</xdr:colOff>
                <xdr:row>0</xdr:row>
                <xdr:rowOff>133350</xdr:rowOff>
              </from>
              <to>
                <xdr:col>3</xdr:col>
                <xdr:colOff>152400</xdr:colOff>
                <xdr:row>6</xdr:row>
                <xdr:rowOff>38100</xdr:rowOff>
              </to>
            </anchor>
          </objectPr>
        </oleObject>
      </mc:Choice>
      <mc:Fallback>
        <oleObject progId="Word.Picture.8" shapeId="8193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  <pageSetUpPr fitToPage="1"/>
  </sheetPr>
  <dimension ref="A1:AC90"/>
  <sheetViews>
    <sheetView zoomScaleNormal="100" workbookViewId="0">
      <pane ySplit="12" topLeftCell="A13" activePane="bottomLeft" state="frozen"/>
      <selection activeCell="A3" sqref="A3:D3"/>
      <selection pane="bottomLeft" activeCell="G42" sqref="G42"/>
    </sheetView>
  </sheetViews>
  <sheetFormatPr baseColWidth="10" defaultRowHeight="12.75" x14ac:dyDescent="0.2"/>
  <cols>
    <col min="1" max="1" width="8.7109375" customWidth="1"/>
    <col min="2" max="4" width="5.7109375" customWidth="1"/>
    <col min="5" max="5" width="7.5703125" customWidth="1"/>
    <col min="6" max="6" width="4.140625" customWidth="1"/>
    <col min="7" max="7" width="3.85546875" customWidth="1"/>
    <col min="8" max="8" width="15.7109375" style="65" customWidth="1"/>
    <col min="9" max="9" width="8.7109375" customWidth="1"/>
    <col min="10" max="12" width="5.7109375" customWidth="1"/>
    <col min="13" max="13" width="7.28515625" customWidth="1"/>
    <col min="14" max="14" width="4.140625" customWidth="1"/>
    <col min="15" max="15" width="3.85546875" customWidth="1"/>
    <col min="16" max="16" width="15.7109375" customWidth="1"/>
    <col min="17" max="17" width="8.7109375" customWidth="1"/>
    <col min="18" max="20" width="5.7109375" customWidth="1"/>
    <col min="21" max="21" width="8" customWidth="1"/>
    <col min="22" max="22" width="4.140625" customWidth="1"/>
    <col min="23" max="23" width="3.85546875" customWidth="1"/>
    <col min="24" max="24" width="15.7109375" customWidth="1"/>
    <col min="26" max="26" width="11.42578125" style="68"/>
    <col min="27" max="27" width="17.42578125" bestFit="1" customWidth="1"/>
  </cols>
  <sheetData>
    <row r="1" spans="1:27" x14ac:dyDescent="0.2">
      <c r="A1" s="16"/>
      <c r="B1" s="9"/>
      <c r="C1" s="9"/>
      <c r="D1" s="9"/>
      <c r="E1" s="9"/>
      <c r="F1" s="9"/>
      <c r="G1" s="9"/>
      <c r="H1" s="73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7"/>
    </row>
    <row r="2" spans="1:27" ht="0.75" customHeight="1" x14ac:dyDescent="0.2">
      <c r="A2" s="16"/>
      <c r="B2" s="9"/>
      <c r="C2" s="4"/>
      <c r="D2" s="4"/>
      <c r="E2" s="4"/>
      <c r="F2" s="4"/>
      <c r="G2" s="4"/>
      <c r="H2" s="7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9"/>
    </row>
    <row r="3" spans="1:27" ht="38.25" customHeight="1" x14ac:dyDescent="0.2">
      <c r="A3" s="18"/>
      <c r="B3" s="4"/>
      <c r="C3" s="4"/>
      <c r="D3" s="4"/>
      <c r="E3" s="254" t="s">
        <v>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4"/>
      <c r="W3" s="4"/>
      <c r="X3" s="19"/>
    </row>
    <row r="4" spans="1:27" ht="32.25" customHeight="1" x14ac:dyDescent="0.2">
      <c r="A4" s="18"/>
      <c r="B4" s="4"/>
      <c r="C4" s="4"/>
      <c r="D4" s="4"/>
      <c r="E4" s="255" t="s">
        <v>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305" t="str">
        <f>'1-Quartal'!$U$4</f>
        <v>Turnen</v>
      </c>
      <c r="V4" s="305"/>
      <c r="W4" s="305"/>
      <c r="X4" s="306"/>
    </row>
    <row r="5" spans="1:27" ht="12.75" hidden="1" customHeight="1" x14ac:dyDescent="0.2">
      <c r="A5" s="18"/>
      <c r="B5" s="4"/>
      <c r="C5" s="4"/>
      <c r="D5" s="4"/>
      <c r="E5" s="29"/>
      <c r="F5" s="29"/>
      <c r="G5" s="29"/>
      <c r="H5" s="75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0"/>
      <c r="V5" s="4"/>
      <c r="W5" s="4"/>
      <c r="X5" s="19"/>
    </row>
    <row r="6" spans="1:27" ht="13.5" customHeight="1" x14ac:dyDescent="0.2">
      <c r="A6" s="18"/>
      <c r="B6" s="4"/>
      <c r="C6" s="4"/>
      <c r="D6" s="4"/>
      <c r="E6" s="4"/>
      <c r="F6" s="4"/>
      <c r="G6" s="4"/>
      <c r="H6" s="74"/>
      <c r="I6" s="255" t="str">
        <f>'1-Quartal'!$I$6</f>
        <v>Max Mustermann</v>
      </c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60" t="s">
        <v>9</v>
      </c>
      <c r="V6" s="260"/>
      <c r="W6" s="260"/>
      <c r="X6" s="261"/>
      <c r="Y6" s="72"/>
      <c r="Z6" s="157" t="s">
        <v>30</v>
      </c>
      <c r="AA6" s="71"/>
    </row>
    <row r="7" spans="1:27" ht="12" customHeight="1" x14ac:dyDescent="0.2">
      <c r="A7" s="18"/>
      <c r="B7" s="4"/>
      <c r="C7" s="4"/>
      <c r="D7" s="308">
        <f>'1-Quartal'!$D$7</f>
        <v>2024</v>
      </c>
      <c r="E7" s="308"/>
      <c r="F7" s="5"/>
      <c r="G7" s="5"/>
      <c r="H7" s="76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310" t="str">
        <f>'1-Quartal'!$U$7</f>
        <v>Pilates</v>
      </c>
      <c r="V7" s="310"/>
      <c r="W7" s="310"/>
      <c r="X7" s="311"/>
      <c r="Y7" s="72"/>
      <c r="Z7" s="157" t="s">
        <v>31</v>
      </c>
      <c r="AA7" s="72"/>
    </row>
    <row r="8" spans="1:27" ht="18.75" customHeight="1" x14ac:dyDescent="0.2">
      <c r="A8" s="22"/>
      <c r="B8" s="7"/>
      <c r="C8" s="7"/>
      <c r="D8" s="309"/>
      <c r="E8" s="309"/>
      <c r="F8" s="1"/>
      <c r="G8" s="1"/>
      <c r="H8" s="7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231"/>
      <c r="V8" s="231"/>
      <c r="W8" s="231"/>
      <c r="X8" s="232"/>
      <c r="Z8" s="72" t="s">
        <v>59</v>
      </c>
    </row>
    <row r="9" spans="1:27" x14ac:dyDescent="0.2">
      <c r="A9" s="18"/>
      <c r="B9" s="4"/>
      <c r="C9" s="4"/>
      <c r="D9" s="244" t="s">
        <v>2</v>
      </c>
      <c r="E9" s="244"/>
      <c r="F9" s="4"/>
      <c r="G9" s="4"/>
      <c r="H9" s="74"/>
      <c r="I9" s="260" t="s">
        <v>8</v>
      </c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 t="s">
        <v>7</v>
      </c>
      <c r="V9" s="260"/>
      <c r="W9" s="260"/>
      <c r="X9" s="261"/>
    </row>
    <row r="10" spans="1:27" ht="6" customHeight="1" thickBot="1" x14ac:dyDescent="0.25">
      <c r="A10" s="18"/>
      <c r="B10" s="4"/>
      <c r="C10" s="4"/>
      <c r="D10" s="4"/>
      <c r="E10" s="4"/>
      <c r="F10" s="4"/>
      <c r="G10" s="4"/>
      <c r="H10" s="7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62"/>
      <c r="V10" s="162"/>
      <c r="W10" s="162"/>
      <c r="X10" s="163"/>
    </row>
    <row r="11" spans="1:27" ht="21" customHeight="1" thickBot="1" x14ac:dyDescent="0.25">
      <c r="A11" s="258">
        <f>DATE($D$7,7,1)</f>
        <v>45474</v>
      </c>
      <c r="B11" s="258"/>
      <c r="C11" s="258"/>
      <c r="D11" s="259"/>
      <c r="E11" s="259"/>
      <c r="F11" s="259"/>
      <c r="G11" s="259"/>
      <c r="H11" s="259"/>
      <c r="I11" s="258">
        <f>DATE($D$7,8,1)</f>
        <v>45505</v>
      </c>
      <c r="J11" s="258"/>
      <c r="K11" s="258"/>
      <c r="L11" s="259"/>
      <c r="M11" s="259"/>
      <c r="N11" s="259"/>
      <c r="O11" s="259"/>
      <c r="P11" s="259"/>
      <c r="Q11" s="304">
        <f>DATE($D$7,9,1)</f>
        <v>45536</v>
      </c>
      <c r="R11" s="258"/>
      <c r="S11" s="258"/>
      <c r="T11" s="259"/>
      <c r="U11" s="259"/>
      <c r="V11" s="259"/>
      <c r="W11" s="259"/>
      <c r="X11" s="259"/>
    </row>
    <row r="12" spans="1:27" ht="31.5" customHeight="1" thickBot="1" x14ac:dyDescent="0.25">
      <c r="A12" s="2" t="s">
        <v>3</v>
      </c>
      <c r="B12" s="2" t="s">
        <v>10</v>
      </c>
      <c r="C12" s="236" t="s">
        <v>27</v>
      </c>
      <c r="D12" s="237"/>
      <c r="E12" s="3" t="s">
        <v>6</v>
      </c>
      <c r="F12" s="3" t="s">
        <v>5</v>
      </c>
      <c r="G12" s="3" t="s">
        <v>29</v>
      </c>
      <c r="H12" s="78" t="s">
        <v>4</v>
      </c>
      <c r="I12" s="2" t="s">
        <v>3</v>
      </c>
      <c r="J12" s="2" t="s">
        <v>10</v>
      </c>
      <c r="K12" s="236" t="s">
        <v>28</v>
      </c>
      <c r="L12" s="237"/>
      <c r="M12" s="3" t="s">
        <v>6</v>
      </c>
      <c r="N12" s="3" t="s">
        <v>5</v>
      </c>
      <c r="O12" s="3" t="s">
        <v>29</v>
      </c>
      <c r="P12" s="2" t="s">
        <v>4</v>
      </c>
      <c r="Q12" s="172" t="s">
        <v>3</v>
      </c>
      <c r="R12" s="2" t="s">
        <v>10</v>
      </c>
      <c r="S12" s="236" t="s">
        <v>28</v>
      </c>
      <c r="T12" s="237"/>
      <c r="U12" s="3" t="s">
        <v>6</v>
      </c>
      <c r="V12" s="3" t="s">
        <v>5</v>
      </c>
      <c r="W12" s="3" t="s">
        <v>29</v>
      </c>
      <c r="X12" s="2" t="s">
        <v>4</v>
      </c>
    </row>
    <row r="13" spans="1:27" x14ac:dyDescent="0.2">
      <c r="A13" s="59">
        <f>A11</f>
        <v>45474</v>
      </c>
      <c r="B13" s="33">
        <f>A13</f>
        <v>45474</v>
      </c>
      <c r="C13" s="149"/>
      <c r="D13" s="149"/>
      <c r="E13" s="66" t="str">
        <f>IF(ISBLANK(C13),"",ROUNDDOWN((D13-C13)*24*60/45,0))</f>
        <v/>
      </c>
      <c r="F13" s="150"/>
      <c r="G13" s="153"/>
      <c r="H13" s="159" t="str">
        <f>IF(G13="","",VLOOKUP(G13,$Z$15:$AA$32,2,0))</f>
        <v/>
      </c>
      <c r="I13" s="173">
        <f>I11</f>
        <v>45505</v>
      </c>
      <c r="J13" s="174">
        <f>I13</f>
        <v>45505</v>
      </c>
      <c r="K13" s="176"/>
      <c r="L13" s="176"/>
      <c r="M13" s="181" t="str">
        <f>IF(ISBLANK(K13),"",ROUNDDOWN((L13-K13)*24*60/45,0))</f>
        <v/>
      </c>
      <c r="N13" s="178"/>
      <c r="O13" s="179"/>
      <c r="P13" s="182" t="str">
        <f>IF(O13="","",VLOOKUP(O13,$Z$15:$AA$32,2,0))</f>
        <v/>
      </c>
      <c r="Q13" s="208">
        <f>Q11</f>
        <v>45536</v>
      </c>
      <c r="R13" s="209">
        <f>Q13</f>
        <v>45536</v>
      </c>
      <c r="S13" s="210"/>
      <c r="T13" s="210"/>
      <c r="U13" s="211" t="str">
        <f>IF(ISBLANK(S13),"",ROUNDDOWN((T13-S13)*24*60/45,0))</f>
        <v/>
      </c>
      <c r="V13" s="212"/>
      <c r="W13" s="213"/>
      <c r="X13" s="214" t="str">
        <f>IF(W13="","",VLOOKUP(W13,$Z$15:$AA$32,2,0))</f>
        <v/>
      </c>
    </row>
    <row r="14" spans="1:27" x14ac:dyDescent="0.2">
      <c r="A14" s="59">
        <f>IF(A13="","",IF(MONTH(A13+1)=MONTH($A$13),A13+1,""))</f>
        <v>45475</v>
      </c>
      <c r="B14" s="33">
        <f t="shared" ref="B14:B42" si="0">A14</f>
        <v>45475</v>
      </c>
      <c r="C14" s="149"/>
      <c r="D14" s="149"/>
      <c r="E14" s="66" t="str">
        <f t="shared" ref="E14:E42" si="1">IF(ISBLANK(C14),"",ROUNDDOWN((D14-C14)*24*60/45,0))</f>
        <v/>
      </c>
      <c r="F14" s="150"/>
      <c r="G14" s="153"/>
      <c r="H14" s="159" t="str">
        <f>IF(G14="","",VLOOKUP(G14,$Z$15:$AA$32,2,0))</f>
        <v/>
      </c>
      <c r="I14" s="173">
        <f t="shared" ref="I14:I43" si="2">IF(I13="","",IF(MONTH(I13+1)=MONTH($I$13),I13+1,""))</f>
        <v>45506</v>
      </c>
      <c r="J14" s="174">
        <f t="shared" ref="J14:J43" si="3">I14</f>
        <v>45506</v>
      </c>
      <c r="K14" s="176"/>
      <c r="L14" s="176"/>
      <c r="M14" s="181" t="str">
        <f>IF(ISBLANK(K14),"",ROUNDDOWN((L14-K14)*24*60/45,0))</f>
        <v/>
      </c>
      <c r="N14" s="178"/>
      <c r="O14" s="179"/>
      <c r="P14" s="182" t="str">
        <f>IF(O14="","",VLOOKUP(O14,$Z$15:$AA$32,2,0))</f>
        <v/>
      </c>
      <c r="Q14" s="173">
        <f>IF(Q13="","",IF(MONTH(Q13+1)=MONTH($Q$13),Q13+1,""))</f>
        <v>45537</v>
      </c>
      <c r="R14" s="174">
        <f>Q14</f>
        <v>45537</v>
      </c>
      <c r="S14" s="176"/>
      <c r="T14" s="176"/>
      <c r="U14" s="181" t="str">
        <f t="shared" ref="U14:U43" si="4">IF(ISBLANK(S14),"",ROUNDDOWN((T14-S14)*24*60/45,0))</f>
        <v/>
      </c>
      <c r="V14" s="178"/>
      <c r="W14" s="179"/>
      <c r="X14" s="182" t="str">
        <f t="shared" ref="X14:X43" si="5">IF(W14="","",VLOOKUP(W14,$Z$15:$AA$32,2,0))</f>
        <v/>
      </c>
    </row>
    <row r="15" spans="1:27" x14ac:dyDescent="0.2">
      <c r="A15" s="59">
        <f t="shared" ref="A15:A43" si="6">IF(A14="","",IF(MONTH(A14+1)=MONTH($A$13),A14+1,""))</f>
        <v>45476</v>
      </c>
      <c r="B15" s="33">
        <f t="shared" si="0"/>
        <v>45476</v>
      </c>
      <c r="C15" s="149"/>
      <c r="D15" s="149"/>
      <c r="E15" s="66" t="str">
        <f t="shared" si="1"/>
        <v/>
      </c>
      <c r="F15" s="150"/>
      <c r="G15" s="153"/>
      <c r="H15" s="159" t="str">
        <f t="shared" ref="H15:H42" si="7">IF(G15="","",VLOOKUP(G15,$Z$15:$AA$32,2,0))</f>
        <v/>
      </c>
      <c r="I15" s="173">
        <f t="shared" si="2"/>
        <v>45507</v>
      </c>
      <c r="J15" s="174">
        <f t="shared" si="3"/>
        <v>45507</v>
      </c>
      <c r="K15" s="176"/>
      <c r="L15" s="176"/>
      <c r="M15" s="181" t="str">
        <f t="shared" ref="M15:M43" si="8">IF(ISBLANK(K15),"",ROUNDDOWN((L15-K15)*24*60/45,0))</f>
        <v/>
      </c>
      <c r="N15" s="178"/>
      <c r="O15" s="179"/>
      <c r="P15" s="182" t="str">
        <f t="shared" ref="P15:P43" si="9">IF(O15="","",VLOOKUP(O15,$Z$15:$AA$32,2,0))</f>
        <v/>
      </c>
      <c r="Q15" s="173">
        <f t="shared" ref="Q15:Q43" si="10">IF(Q14="","",IF(MONTH(Q14+1)=MONTH($Q$13),Q14+1,""))</f>
        <v>45538</v>
      </c>
      <c r="R15" s="174">
        <f t="shared" ref="R15:R43" si="11">Q15</f>
        <v>45538</v>
      </c>
      <c r="S15" s="176"/>
      <c r="T15" s="176"/>
      <c r="U15" s="181" t="str">
        <f t="shared" si="4"/>
        <v/>
      </c>
      <c r="V15" s="178"/>
      <c r="W15" s="179"/>
      <c r="X15" s="182" t="str">
        <f t="shared" si="5"/>
        <v/>
      </c>
      <c r="Z15" s="69">
        <f>'1-Quartal'!Z15</f>
        <v>1</v>
      </c>
      <c r="AA15" s="71" t="str">
        <f>'1-Quartal'!AA15</f>
        <v>Kersch.-Schule</v>
      </c>
    </row>
    <row r="16" spans="1:27" x14ac:dyDescent="0.2">
      <c r="A16" s="59">
        <f t="shared" si="6"/>
        <v>45477</v>
      </c>
      <c r="B16" s="33">
        <f t="shared" si="0"/>
        <v>45477</v>
      </c>
      <c r="C16" s="149"/>
      <c r="D16" s="149"/>
      <c r="E16" s="66" t="str">
        <f t="shared" si="1"/>
        <v/>
      </c>
      <c r="F16" s="150"/>
      <c r="G16" s="153"/>
      <c r="H16" s="159" t="str">
        <f t="shared" si="7"/>
        <v/>
      </c>
      <c r="I16" s="173">
        <f t="shared" si="2"/>
        <v>45508</v>
      </c>
      <c r="J16" s="174">
        <f t="shared" si="3"/>
        <v>45508</v>
      </c>
      <c r="K16" s="176"/>
      <c r="L16" s="176"/>
      <c r="M16" s="181" t="str">
        <f t="shared" si="8"/>
        <v/>
      </c>
      <c r="N16" s="178"/>
      <c r="O16" s="179"/>
      <c r="P16" s="182" t="str">
        <f t="shared" si="9"/>
        <v/>
      </c>
      <c r="Q16" s="173">
        <f t="shared" si="10"/>
        <v>45539</v>
      </c>
      <c r="R16" s="174">
        <f t="shared" si="11"/>
        <v>45539</v>
      </c>
      <c r="S16" s="176"/>
      <c r="T16" s="176"/>
      <c r="U16" s="181" t="str">
        <f t="shared" si="4"/>
        <v/>
      </c>
      <c r="V16" s="178"/>
      <c r="W16" s="179"/>
      <c r="X16" s="182" t="str">
        <f>IF(W16="","",VLOOKUP(W16,$Z$15:$AA$32,2,0))</f>
        <v/>
      </c>
      <c r="Z16" s="69">
        <f>'1-Quartal'!Z16</f>
        <v>2</v>
      </c>
      <c r="AA16" s="72" t="str">
        <f>'1-Quartal'!AA16</f>
        <v>Jahnplatz</v>
      </c>
    </row>
    <row r="17" spans="1:29" x14ac:dyDescent="0.2">
      <c r="A17" s="59">
        <f t="shared" si="6"/>
        <v>45478</v>
      </c>
      <c r="B17" s="33">
        <f t="shared" si="0"/>
        <v>45478</v>
      </c>
      <c r="C17" s="149"/>
      <c r="D17" s="149"/>
      <c r="E17" s="66" t="str">
        <f t="shared" si="1"/>
        <v/>
      </c>
      <c r="F17" s="150"/>
      <c r="G17" s="153"/>
      <c r="H17" s="159" t="str">
        <f t="shared" si="7"/>
        <v/>
      </c>
      <c r="I17" s="173">
        <f t="shared" si="2"/>
        <v>45509</v>
      </c>
      <c r="J17" s="174">
        <f t="shared" si="3"/>
        <v>45509</v>
      </c>
      <c r="K17" s="176"/>
      <c r="L17" s="176"/>
      <c r="M17" s="181" t="str">
        <f t="shared" si="8"/>
        <v/>
      </c>
      <c r="N17" s="178"/>
      <c r="O17" s="179"/>
      <c r="P17" s="182" t="str">
        <f t="shared" si="9"/>
        <v/>
      </c>
      <c r="Q17" s="173">
        <f t="shared" si="10"/>
        <v>45540</v>
      </c>
      <c r="R17" s="174">
        <f t="shared" si="11"/>
        <v>45540</v>
      </c>
      <c r="S17" s="176"/>
      <c r="T17" s="176"/>
      <c r="U17" s="181" t="str">
        <f t="shared" si="4"/>
        <v/>
      </c>
      <c r="V17" s="178"/>
      <c r="W17" s="179"/>
      <c r="X17" s="182" t="str">
        <f t="shared" si="5"/>
        <v/>
      </c>
      <c r="Z17" s="69">
        <f>'1-Quartal'!Z17</f>
        <v>3</v>
      </c>
      <c r="AA17" s="72" t="str">
        <f>'1-Quartal'!AA17</f>
        <v>Celtis</v>
      </c>
    </row>
    <row r="18" spans="1:29" x14ac:dyDescent="0.2">
      <c r="A18" s="59">
        <f t="shared" si="6"/>
        <v>45479</v>
      </c>
      <c r="B18" s="33">
        <f t="shared" si="0"/>
        <v>45479</v>
      </c>
      <c r="C18" s="149"/>
      <c r="D18" s="149"/>
      <c r="E18" s="66" t="str">
        <f t="shared" si="1"/>
        <v/>
      </c>
      <c r="F18" s="150"/>
      <c r="G18" s="153"/>
      <c r="H18" s="159" t="str">
        <f t="shared" si="7"/>
        <v/>
      </c>
      <c r="I18" s="173">
        <f t="shared" si="2"/>
        <v>45510</v>
      </c>
      <c r="J18" s="174">
        <f t="shared" si="3"/>
        <v>45510</v>
      </c>
      <c r="K18" s="176"/>
      <c r="L18" s="176"/>
      <c r="M18" s="181" t="str">
        <f t="shared" si="8"/>
        <v/>
      </c>
      <c r="N18" s="178"/>
      <c r="O18" s="179"/>
      <c r="P18" s="182" t="str">
        <f t="shared" si="9"/>
        <v/>
      </c>
      <c r="Q18" s="173">
        <f t="shared" si="10"/>
        <v>45541</v>
      </c>
      <c r="R18" s="174">
        <f t="shared" si="11"/>
        <v>45541</v>
      </c>
      <c r="S18" s="176"/>
      <c r="T18" s="176"/>
      <c r="U18" s="181" t="str">
        <f t="shared" si="4"/>
        <v/>
      </c>
      <c r="V18" s="178"/>
      <c r="W18" s="179"/>
      <c r="X18" s="182" t="str">
        <f t="shared" si="5"/>
        <v/>
      </c>
      <c r="Z18" s="69">
        <f>'1-Quartal'!Z18</f>
        <v>4</v>
      </c>
      <c r="AA18" s="72" t="str">
        <f>'1-Quartal'!AA18</f>
        <v>Auenschule</v>
      </c>
    </row>
    <row r="19" spans="1:29" x14ac:dyDescent="0.2">
      <c r="A19" s="59">
        <f t="shared" si="6"/>
        <v>45480</v>
      </c>
      <c r="B19" s="33">
        <f t="shared" si="0"/>
        <v>45480</v>
      </c>
      <c r="C19" s="149"/>
      <c r="D19" s="149"/>
      <c r="E19" s="66" t="str">
        <f t="shared" si="1"/>
        <v/>
      </c>
      <c r="F19" s="150"/>
      <c r="G19" s="153"/>
      <c r="H19" s="159" t="str">
        <f t="shared" si="7"/>
        <v/>
      </c>
      <c r="I19" s="173">
        <f t="shared" si="2"/>
        <v>45511</v>
      </c>
      <c r="J19" s="174">
        <f t="shared" si="3"/>
        <v>45511</v>
      </c>
      <c r="K19" s="176"/>
      <c r="L19" s="176"/>
      <c r="M19" s="181" t="str">
        <f t="shared" si="8"/>
        <v/>
      </c>
      <c r="N19" s="178"/>
      <c r="O19" s="179"/>
      <c r="P19" s="182" t="str">
        <f t="shared" si="9"/>
        <v/>
      </c>
      <c r="Q19" s="173">
        <f t="shared" si="10"/>
        <v>45542</v>
      </c>
      <c r="R19" s="174">
        <f t="shared" si="11"/>
        <v>45542</v>
      </c>
      <c r="S19" s="176"/>
      <c r="T19" s="176"/>
      <c r="U19" s="181" t="str">
        <f t="shared" si="4"/>
        <v/>
      </c>
      <c r="V19" s="178"/>
      <c r="W19" s="179"/>
      <c r="X19" s="182" t="str">
        <f t="shared" si="5"/>
        <v/>
      </c>
      <c r="Z19" s="69">
        <f>'1-Quartal'!Z19</f>
        <v>5</v>
      </c>
      <c r="AA19" s="72" t="str">
        <f>'1-Quartal'!AA19</f>
        <v>Stadion</v>
      </c>
    </row>
    <row r="20" spans="1:29" x14ac:dyDescent="0.2">
      <c r="A20" s="59">
        <f t="shared" si="6"/>
        <v>45481</v>
      </c>
      <c r="B20" s="33">
        <f t="shared" si="0"/>
        <v>45481</v>
      </c>
      <c r="C20" s="149"/>
      <c r="D20" s="149"/>
      <c r="E20" s="66" t="str">
        <f t="shared" si="1"/>
        <v/>
      </c>
      <c r="F20" s="150"/>
      <c r="G20" s="153"/>
      <c r="H20" s="159" t="str">
        <f t="shared" si="7"/>
        <v/>
      </c>
      <c r="I20" s="173">
        <f t="shared" si="2"/>
        <v>45512</v>
      </c>
      <c r="J20" s="174">
        <f t="shared" si="3"/>
        <v>45512</v>
      </c>
      <c r="K20" s="176"/>
      <c r="L20" s="176"/>
      <c r="M20" s="181" t="str">
        <f t="shared" si="8"/>
        <v/>
      </c>
      <c r="N20" s="178"/>
      <c r="O20" s="179"/>
      <c r="P20" s="182" t="str">
        <f t="shared" si="9"/>
        <v/>
      </c>
      <c r="Q20" s="173">
        <f t="shared" si="10"/>
        <v>45543</v>
      </c>
      <c r="R20" s="174">
        <f t="shared" si="11"/>
        <v>45543</v>
      </c>
      <c r="S20" s="176"/>
      <c r="T20" s="176"/>
      <c r="U20" s="181" t="str">
        <f t="shared" si="4"/>
        <v/>
      </c>
      <c r="V20" s="178"/>
      <c r="W20" s="179"/>
      <c r="X20" s="182" t="str">
        <f t="shared" si="5"/>
        <v/>
      </c>
      <c r="Z20" s="69">
        <f>'1-Quartal'!Z20</f>
        <v>6</v>
      </c>
      <c r="AA20" s="72" t="str">
        <f>'1-Quartal'!AA20</f>
        <v>G.W.-Halle</v>
      </c>
    </row>
    <row r="21" spans="1:29" x14ac:dyDescent="0.2">
      <c r="A21" s="59">
        <f t="shared" si="6"/>
        <v>45482</v>
      </c>
      <c r="B21" s="33">
        <f t="shared" si="0"/>
        <v>45482</v>
      </c>
      <c r="C21" s="149"/>
      <c r="D21" s="149"/>
      <c r="E21" s="66" t="str">
        <f t="shared" si="1"/>
        <v/>
      </c>
      <c r="F21" s="150"/>
      <c r="G21" s="153"/>
      <c r="H21" s="159" t="str">
        <f t="shared" si="7"/>
        <v/>
      </c>
      <c r="I21" s="173">
        <f t="shared" si="2"/>
        <v>45513</v>
      </c>
      <c r="J21" s="174">
        <f t="shared" si="3"/>
        <v>45513</v>
      </c>
      <c r="K21" s="176"/>
      <c r="L21" s="176"/>
      <c r="M21" s="181" t="str">
        <f t="shared" si="8"/>
        <v/>
      </c>
      <c r="N21" s="178"/>
      <c r="O21" s="179"/>
      <c r="P21" s="182" t="str">
        <f t="shared" si="9"/>
        <v/>
      </c>
      <c r="Q21" s="173">
        <f t="shared" si="10"/>
        <v>45544</v>
      </c>
      <c r="R21" s="174">
        <f t="shared" si="11"/>
        <v>45544</v>
      </c>
      <c r="S21" s="176"/>
      <c r="T21" s="176"/>
      <c r="U21" s="181" t="str">
        <f t="shared" si="4"/>
        <v/>
      </c>
      <c r="V21" s="178"/>
      <c r="W21" s="179"/>
      <c r="X21" s="182" t="str">
        <f t="shared" si="5"/>
        <v/>
      </c>
      <c r="Z21" s="69">
        <f>'1-Quartal'!Z21</f>
        <v>7</v>
      </c>
      <c r="AA21" s="72" t="str">
        <f>'1-Quartal'!AA21</f>
        <v>AVH.-Halle</v>
      </c>
    </row>
    <row r="22" spans="1:29" x14ac:dyDescent="0.2">
      <c r="A22" s="59">
        <f t="shared" si="6"/>
        <v>45483</v>
      </c>
      <c r="B22" s="33">
        <f t="shared" si="0"/>
        <v>45483</v>
      </c>
      <c r="C22" s="149"/>
      <c r="D22" s="149"/>
      <c r="E22" s="66" t="str">
        <f t="shared" si="1"/>
        <v/>
      </c>
      <c r="F22" s="150"/>
      <c r="G22" s="153"/>
      <c r="H22" s="159" t="str">
        <f t="shared" si="7"/>
        <v/>
      </c>
      <c r="I22" s="173">
        <f t="shared" si="2"/>
        <v>45514</v>
      </c>
      <c r="J22" s="174">
        <f t="shared" si="3"/>
        <v>45514</v>
      </c>
      <c r="K22" s="176"/>
      <c r="L22" s="176"/>
      <c r="M22" s="181" t="str">
        <f t="shared" si="8"/>
        <v/>
      </c>
      <c r="N22" s="178"/>
      <c r="O22" s="179"/>
      <c r="P22" s="182" t="str">
        <f t="shared" si="9"/>
        <v/>
      </c>
      <c r="Q22" s="59">
        <f t="shared" si="10"/>
        <v>45545</v>
      </c>
      <c r="R22" s="33">
        <f t="shared" si="11"/>
        <v>45545</v>
      </c>
      <c r="S22" s="149"/>
      <c r="T22" s="149"/>
      <c r="U22" s="66" t="str">
        <f t="shared" si="4"/>
        <v/>
      </c>
      <c r="V22" s="150"/>
      <c r="W22" s="153"/>
      <c r="X22" s="79" t="str">
        <f t="shared" si="5"/>
        <v/>
      </c>
      <c r="Z22" s="69">
        <f>'1-Quartal'!Z22</f>
        <v>8</v>
      </c>
      <c r="AA22" s="72" t="str">
        <f>'1-Quartal'!AA22</f>
        <v>Rathenau</v>
      </c>
    </row>
    <row r="23" spans="1:29" x14ac:dyDescent="0.2">
      <c r="A23" s="59">
        <f t="shared" si="6"/>
        <v>45484</v>
      </c>
      <c r="B23" s="33">
        <f t="shared" si="0"/>
        <v>45484</v>
      </c>
      <c r="C23" s="149"/>
      <c r="D23" s="149"/>
      <c r="E23" s="66" t="str">
        <f t="shared" si="1"/>
        <v/>
      </c>
      <c r="F23" s="150"/>
      <c r="G23" s="153"/>
      <c r="H23" s="159" t="str">
        <f t="shared" si="7"/>
        <v/>
      </c>
      <c r="I23" s="173">
        <f t="shared" si="2"/>
        <v>45515</v>
      </c>
      <c r="J23" s="174">
        <f t="shared" si="3"/>
        <v>45515</v>
      </c>
      <c r="K23" s="176"/>
      <c r="L23" s="176"/>
      <c r="M23" s="181" t="str">
        <f t="shared" si="8"/>
        <v/>
      </c>
      <c r="N23" s="178"/>
      <c r="O23" s="179"/>
      <c r="P23" s="182" t="str">
        <f t="shared" si="9"/>
        <v/>
      </c>
      <c r="Q23" s="59">
        <f t="shared" si="10"/>
        <v>45546</v>
      </c>
      <c r="R23" s="33">
        <f t="shared" si="11"/>
        <v>45546</v>
      </c>
      <c r="S23" s="149"/>
      <c r="T23" s="149"/>
      <c r="U23" s="66" t="str">
        <f t="shared" si="4"/>
        <v/>
      </c>
      <c r="V23" s="150"/>
      <c r="W23" s="153"/>
      <c r="X23" s="79" t="str">
        <f t="shared" si="5"/>
        <v/>
      </c>
      <c r="Z23" s="69">
        <f>'1-Quartal'!Z23</f>
        <v>9</v>
      </c>
      <c r="AA23" s="72" t="str">
        <f>'1-Quartal'!AA23</f>
        <v>Landkreishalle</v>
      </c>
    </row>
    <row r="24" spans="1:29" x14ac:dyDescent="0.2">
      <c r="A24" s="59">
        <f t="shared" si="6"/>
        <v>45485</v>
      </c>
      <c r="B24" s="33">
        <f t="shared" si="0"/>
        <v>45485</v>
      </c>
      <c r="C24" s="149"/>
      <c r="D24" s="149"/>
      <c r="E24" s="66" t="str">
        <f t="shared" si="1"/>
        <v/>
      </c>
      <c r="F24" s="150"/>
      <c r="G24" s="153"/>
      <c r="H24" s="159" t="str">
        <f t="shared" si="7"/>
        <v/>
      </c>
      <c r="I24" s="173">
        <f t="shared" si="2"/>
        <v>45516</v>
      </c>
      <c r="J24" s="174">
        <f t="shared" si="3"/>
        <v>45516</v>
      </c>
      <c r="K24" s="176"/>
      <c r="L24" s="176"/>
      <c r="M24" s="181" t="str">
        <f t="shared" si="8"/>
        <v/>
      </c>
      <c r="N24" s="178"/>
      <c r="O24" s="179"/>
      <c r="P24" s="182" t="str">
        <f t="shared" si="9"/>
        <v/>
      </c>
      <c r="Q24" s="59">
        <f t="shared" si="10"/>
        <v>45547</v>
      </c>
      <c r="R24" s="33">
        <f t="shared" si="11"/>
        <v>45547</v>
      </c>
      <c r="S24" s="149"/>
      <c r="T24" s="149"/>
      <c r="U24" s="61" t="str">
        <f t="shared" si="4"/>
        <v/>
      </c>
      <c r="V24" s="150"/>
      <c r="W24" s="153"/>
      <c r="X24" s="64" t="str">
        <f t="shared" si="5"/>
        <v/>
      </c>
      <c r="Z24" s="68">
        <f>'1-Quartal'!Z24</f>
        <v>10</v>
      </c>
      <c r="AA24" s="72" t="str">
        <f>'1-Quartal'!AA24</f>
        <v>Friedenschule</v>
      </c>
    </row>
    <row r="25" spans="1:29" x14ac:dyDescent="0.2">
      <c r="A25" s="59">
        <f t="shared" si="6"/>
        <v>45486</v>
      </c>
      <c r="B25" s="33">
        <f t="shared" si="0"/>
        <v>45486</v>
      </c>
      <c r="C25" s="149"/>
      <c r="D25" s="149"/>
      <c r="E25" s="66" t="str">
        <f t="shared" si="1"/>
        <v/>
      </c>
      <c r="F25" s="150"/>
      <c r="G25" s="153"/>
      <c r="H25" s="159" t="str">
        <f t="shared" si="7"/>
        <v/>
      </c>
      <c r="I25" s="173">
        <f t="shared" si="2"/>
        <v>45517</v>
      </c>
      <c r="J25" s="174">
        <f t="shared" si="3"/>
        <v>45517</v>
      </c>
      <c r="K25" s="176"/>
      <c r="L25" s="176"/>
      <c r="M25" s="181" t="str">
        <f t="shared" si="8"/>
        <v/>
      </c>
      <c r="N25" s="178"/>
      <c r="O25" s="179"/>
      <c r="P25" s="182" t="str">
        <f t="shared" si="9"/>
        <v/>
      </c>
      <c r="Q25" s="59">
        <f t="shared" si="10"/>
        <v>45548</v>
      </c>
      <c r="R25" s="33">
        <f t="shared" si="11"/>
        <v>45548</v>
      </c>
      <c r="S25" s="149"/>
      <c r="T25" s="149"/>
      <c r="U25" s="61" t="str">
        <f t="shared" si="4"/>
        <v/>
      </c>
      <c r="V25" s="150"/>
      <c r="W25" s="153"/>
      <c r="X25" s="64" t="str">
        <f t="shared" si="5"/>
        <v/>
      </c>
      <c r="Z25" s="68">
        <f>'1-Quartal'!Z25</f>
        <v>11</v>
      </c>
      <c r="AA25" s="72" t="str">
        <f>'1-Quartal'!AA25</f>
        <v>Fr.-Fischer-Schule</v>
      </c>
    </row>
    <row r="26" spans="1:29" x14ac:dyDescent="0.2">
      <c r="A26" s="59">
        <f t="shared" si="6"/>
        <v>45487</v>
      </c>
      <c r="B26" s="33">
        <f t="shared" si="0"/>
        <v>45487</v>
      </c>
      <c r="C26" s="149"/>
      <c r="D26" s="149"/>
      <c r="E26" s="66" t="str">
        <f t="shared" si="1"/>
        <v/>
      </c>
      <c r="F26" s="150"/>
      <c r="G26" s="153"/>
      <c r="H26" s="159" t="str">
        <f t="shared" si="7"/>
        <v/>
      </c>
      <c r="I26" s="173">
        <f t="shared" si="2"/>
        <v>45518</v>
      </c>
      <c r="J26" s="174">
        <f t="shared" si="3"/>
        <v>45518</v>
      </c>
      <c r="K26" s="176"/>
      <c r="L26" s="176"/>
      <c r="M26" s="181" t="str">
        <f t="shared" si="8"/>
        <v/>
      </c>
      <c r="N26" s="178"/>
      <c r="O26" s="179"/>
      <c r="P26" s="182" t="str">
        <f t="shared" si="9"/>
        <v/>
      </c>
      <c r="Q26" s="59">
        <f t="shared" si="10"/>
        <v>45549</v>
      </c>
      <c r="R26" s="33">
        <f t="shared" si="11"/>
        <v>45549</v>
      </c>
      <c r="S26" s="149"/>
      <c r="T26" s="149"/>
      <c r="U26" s="61" t="str">
        <f t="shared" si="4"/>
        <v/>
      </c>
      <c r="V26" s="150"/>
      <c r="W26" s="153"/>
      <c r="X26" s="64" t="str">
        <f t="shared" si="5"/>
        <v/>
      </c>
      <c r="Z26" s="68">
        <f>'1-Quartal'!Z26</f>
        <v>12</v>
      </c>
      <c r="AA26" s="72" t="str">
        <f>'1-Quartal'!AA26</f>
        <v>Tennis-Halle</v>
      </c>
    </row>
    <row r="27" spans="1:29" x14ac:dyDescent="0.2">
      <c r="A27" s="59">
        <f t="shared" si="6"/>
        <v>45488</v>
      </c>
      <c r="B27" s="33">
        <f t="shared" si="0"/>
        <v>45488</v>
      </c>
      <c r="C27" s="149"/>
      <c r="D27" s="149"/>
      <c r="E27" s="66" t="str">
        <f t="shared" si="1"/>
        <v/>
      </c>
      <c r="F27" s="150"/>
      <c r="G27" s="153"/>
      <c r="H27" s="159" t="str">
        <f t="shared" si="7"/>
        <v/>
      </c>
      <c r="I27" s="183">
        <f t="shared" si="2"/>
        <v>45519</v>
      </c>
      <c r="J27" s="184">
        <f t="shared" si="3"/>
        <v>45519</v>
      </c>
      <c r="K27" s="186"/>
      <c r="L27" s="186"/>
      <c r="M27" s="203" t="str">
        <f t="shared" si="8"/>
        <v/>
      </c>
      <c r="N27" s="188"/>
      <c r="O27" s="189"/>
      <c r="P27" s="204" t="str">
        <f t="shared" si="9"/>
        <v/>
      </c>
      <c r="Q27" s="59">
        <f t="shared" si="10"/>
        <v>45550</v>
      </c>
      <c r="R27" s="33">
        <f t="shared" si="11"/>
        <v>45550</v>
      </c>
      <c r="S27" s="149"/>
      <c r="T27" s="149"/>
      <c r="U27" s="61" t="str">
        <f t="shared" si="4"/>
        <v/>
      </c>
      <c r="V27" s="150"/>
      <c r="W27" s="153"/>
      <c r="X27" s="64" t="str">
        <f t="shared" si="5"/>
        <v/>
      </c>
      <c r="Z27" s="157">
        <v>13</v>
      </c>
      <c r="AA27" s="72" t="s">
        <v>52</v>
      </c>
    </row>
    <row r="28" spans="1:29" x14ac:dyDescent="0.2">
      <c r="A28" s="59">
        <f t="shared" si="6"/>
        <v>45489</v>
      </c>
      <c r="B28" s="33">
        <f t="shared" si="0"/>
        <v>45489</v>
      </c>
      <c r="C28" s="149"/>
      <c r="D28" s="149"/>
      <c r="E28" s="66" t="str">
        <f t="shared" si="1"/>
        <v/>
      </c>
      <c r="F28" s="150"/>
      <c r="G28" s="153"/>
      <c r="H28" s="159" t="str">
        <f t="shared" si="7"/>
        <v/>
      </c>
      <c r="I28" s="173">
        <f t="shared" si="2"/>
        <v>45520</v>
      </c>
      <c r="J28" s="174">
        <f t="shared" si="3"/>
        <v>45520</v>
      </c>
      <c r="K28" s="176"/>
      <c r="L28" s="176"/>
      <c r="M28" s="181" t="str">
        <f t="shared" si="8"/>
        <v/>
      </c>
      <c r="N28" s="178"/>
      <c r="O28" s="179"/>
      <c r="P28" s="182" t="str">
        <f t="shared" si="9"/>
        <v/>
      </c>
      <c r="Q28" s="59">
        <f t="shared" si="10"/>
        <v>45551</v>
      </c>
      <c r="R28" s="33">
        <f t="shared" si="11"/>
        <v>45551</v>
      </c>
      <c r="S28" s="149"/>
      <c r="T28" s="149"/>
      <c r="U28" s="61" t="str">
        <f t="shared" si="4"/>
        <v/>
      </c>
      <c r="V28" s="150"/>
      <c r="W28" s="153"/>
      <c r="X28" s="64" t="str">
        <f t="shared" si="5"/>
        <v/>
      </c>
    </row>
    <row r="29" spans="1:29" x14ac:dyDescent="0.2">
      <c r="A29" s="59">
        <f t="shared" si="6"/>
        <v>45490</v>
      </c>
      <c r="B29" s="33">
        <f t="shared" si="0"/>
        <v>45490</v>
      </c>
      <c r="C29" s="149"/>
      <c r="D29" s="149"/>
      <c r="E29" s="66" t="str">
        <f t="shared" si="1"/>
        <v/>
      </c>
      <c r="F29" s="150"/>
      <c r="G29" s="153"/>
      <c r="H29" s="159" t="str">
        <f t="shared" si="7"/>
        <v/>
      </c>
      <c r="I29" s="173">
        <f t="shared" si="2"/>
        <v>45521</v>
      </c>
      <c r="J29" s="174">
        <f t="shared" si="3"/>
        <v>45521</v>
      </c>
      <c r="K29" s="176"/>
      <c r="L29" s="176"/>
      <c r="M29" s="181" t="str">
        <f t="shared" si="8"/>
        <v/>
      </c>
      <c r="N29" s="178"/>
      <c r="O29" s="179"/>
      <c r="P29" s="182" t="str">
        <f t="shared" si="9"/>
        <v/>
      </c>
      <c r="Q29" s="59">
        <f t="shared" si="10"/>
        <v>45552</v>
      </c>
      <c r="R29" s="33">
        <f t="shared" si="11"/>
        <v>45552</v>
      </c>
      <c r="S29" s="149"/>
      <c r="T29" s="149"/>
      <c r="U29" s="61" t="str">
        <f t="shared" si="4"/>
        <v/>
      </c>
      <c r="V29" s="150"/>
      <c r="W29" s="153"/>
      <c r="X29" s="64" t="str">
        <f t="shared" si="5"/>
        <v/>
      </c>
    </row>
    <row r="30" spans="1:29" x14ac:dyDescent="0.2">
      <c r="A30" s="59">
        <f t="shared" si="6"/>
        <v>45491</v>
      </c>
      <c r="B30" s="33">
        <f t="shared" si="0"/>
        <v>45491</v>
      </c>
      <c r="C30" s="149"/>
      <c r="D30" s="149"/>
      <c r="E30" s="66" t="str">
        <f t="shared" si="1"/>
        <v/>
      </c>
      <c r="F30" s="150"/>
      <c r="G30" s="153"/>
      <c r="H30" s="159" t="str">
        <f t="shared" si="7"/>
        <v/>
      </c>
      <c r="I30" s="173">
        <f t="shared" si="2"/>
        <v>45522</v>
      </c>
      <c r="J30" s="174">
        <f t="shared" si="3"/>
        <v>45522</v>
      </c>
      <c r="K30" s="176"/>
      <c r="L30" s="176"/>
      <c r="M30" s="181" t="str">
        <f t="shared" si="8"/>
        <v/>
      </c>
      <c r="N30" s="178"/>
      <c r="O30" s="179"/>
      <c r="P30" s="182" t="str">
        <f t="shared" si="9"/>
        <v/>
      </c>
      <c r="Q30" s="59">
        <f t="shared" si="10"/>
        <v>45553</v>
      </c>
      <c r="R30" s="33">
        <f t="shared" si="11"/>
        <v>45553</v>
      </c>
      <c r="S30" s="149"/>
      <c r="T30" s="149"/>
      <c r="U30" s="61" t="str">
        <f t="shared" si="4"/>
        <v/>
      </c>
      <c r="V30" s="150"/>
      <c r="W30" s="153"/>
      <c r="X30" s="64" t="str">
        <f t="shared" si="5"/>
        <v/>
      </c>
    </row>
    <row r="31" spans="1:29" x14ac:dyDescent="0.2">
      <c r="A31" s="59">
        <f t="shared" si="6"/>
        <v>45492</v>
      </c>
      <c r="B31" s="33">
        <f t="shared" si="0"/>
        <v>45492</v>
      </c>
      <c r="C31" s="149"/>
      <c r="D31" s="149"/>
      <c r="E31" s="66" t="str">
        <f t="shared" si="1"/>
        <v/>
      </c>
      <c r="F31" s="150"/>
      <c r="G31" s="153"/>
      <c r="H31" s="159" t="str">
        <f t="shared" si="7"/>
        <v/>
      </c>
      <c r="I31" s="173">
        <f t="shared" si="2"/>
        <v>45523</v>
      </c>
      <c r="J31" s="174">
        <f t="shared" si="3"/>
        <v>45523</v>
      </c>
      <c r="K31" s="176"/>
      <c r="L31" s="176"/>
      <c r="M31" s="181" t="str">
        <f t="shared" si="8"/>
        <v/>
      </c>
      <c r="N31" s="178"/>
      <c r="O31" s="179"/>
      <c r="P31" s="182" t="str">
        <f t="shared" si="9"/>
        <v/>
      </c>
      <c r="Q31" s="59">
        <f t="shared" si="10"/>
        <v>45554</v>
      </c>
      <c r="R31" s="33">
        <f t="shared" si="11"/>
        <v>45554</v>
      </c>
      <c r="S31" s="149"/>
      <c r="T31" s="149"/>
      <c r="U31" s="61" t="str">
        <f t="shared" si="4"/>
        <v/>
      </c>
      <c r="V31" s="150"/>
      <c r="W31" s="153"/>
      <c r="X31" s="64" t="str">
        <f t="shared" si="5"/>
        <v/>
      </c>
      <c r="AB31" s="158"/>
      <c r="AC31" s="158"/>
    </row>
    <row r="32" spans="1:29" x14ac:dyDescent="0.2">
      <c r="A32" s="59">
        <f t="shared" si="6"/>
        <v>45493</v>
      </c>
      <c r="B32" s="33">
        <f t="shared" si="0"/>
        <v>45493</v>
      </c>
      <c r="C32" s="149"/>
      <c r="D32" s="149"/>
      <c r="E32" s="66" t="str">
        <f t="shared" si="1"/>
        <v/>
      </c>
      <c r="F32" s="150"/>
      <c r="G32" s="153"/>
      <c r="H32" s="159" t="str">
        <f t="shared" si="7"/>
        <v/>
      </c>
      <c r="I32" s="173">
        <f t="shared" si="2"/>
        <v>45524</v>
      </c>
      <c r="J32" s="174">
        <f t="shared" si="3"/>
        <v>45524</v>
      </c>
      <c r="K32" s="176"/>
      <c r="L32" s="176"/>
      <c r="M32" s="181" t="str">
        <f t="shared" si="8"/>
        <v/>
      </c>
      <c r="N32" s="178"/>
      <c r="O32" s="179"/>
      <c r="P32" s="182" t="str">
        <f t="shared" si="9"/>
        <v/>
      </c>
      <c r="Q32" s="59">
        <f t="shared" si="10"/>
        <v>45555</v>
      </c>
      <c r="R32" s="33">
        <f t="shared" si="11"/>
        <v>45555</v>
      </c>
      <c r="S32" s="149"/>
      <c r="T32" s="149"/>
      <c r="U32" s="61" t="str">
        <f t="shared" si="4"/>
        <v/>
      </c>
      <c r="V32" s="150"/>
      <c r="W32" s="153"/>
      <c r="X32" s="64" t="str">
        <f t="shared" si="5"/>
        <v/>
      </c>
    </row>
    <row r="33" spans="1:26" x14ac:dyDescent="0.2">
      <c r="A33" s="59">
        <f t="shared" si="6"/>
        <v>45494</v>
      </c>
      <c r="B33" s="33">
        <f t="shared" si="0"/>
        <v>45494</v>
      </c>
      <c r="C33" s="149"/>
      <c r="D33" s="149"/>
      <c r="E33" s="66" t="str">
        <f t="shared" si="1"/>
        <v/>
      </c>
      <c r="F33" s="150"/>
      <c r="G33" s="153"/>
      <c r="H33" s="159" t="str">
        <f t="shared" si="7"/>
        <v/>
      </c>
      <c r="I33" s="173">
        <f t="shared" si="2"/>
        <v>45525</v>
      </c>
      <c r="J33" s="174">
        <f t="shared" si="3"/>
        <v>45525</v>
      </c>
      <c r="K33" s="176"/>
      <c r="L33" s="176"/>
      <c r="M33" s="181" t="str">
        <f t="shared" si="8"/>
        <v/>
      </c>
      <c r="N33" s="178"/>
      <c r="O33" s="179"/>
      <c r="P33" s="182" t="str">
        <f t="shared" si="9"/>
        <v/>
      </c>
      <c r="Q33" s="59">
        <f t="shared" si="10"/>
        <v>45556</v>
      </c>
      <c r="R33" s="33">
        <f t="shared" si="11"/>
        <v>45556</v>
      </c>
      <c r="S33" s="149"/>
      <c r="T33" s="149"/>
      <c r="U33" s="61" t="str">
        <f t="shared" si="4"/>
        <v/>
      </c>
      <c r="V33" s="150"/>
      <c r="W33" s="153"/>
      <c r="X33" s="64" t="str">
        <f t="shared" si="5"/>
        <v/>
      </c>
    </row>
    <row r="34" spans="1:26" x14ac:dyDescent="0.2">
      <c r="A34" s="59">
        <f t="shared" si="6"/>
        <v>45495</v>
      </c>
      <c r="B34" s="33">
        <f t="shared" si="0"/>
        <v>45495</v>
      </c>
      <c r="C34" s="149"/>
      <c r="D34" s="149"/>
      <c r="E34" s="66" t="str">
        <f t="shared" si="1"/>
        <v/>
      </c>
      <c r="F34" s="150"/>
      <c r="G34" s="153"/>
      <c r="H34" s="159" t="str">
        <f t="shared" si="7"/>
        <v/>
      </c>
      <c r="I34" s="173">
        <f t="shared" si="2"/>
        <v>45526</v>
      </c>
      <c r="J34" s="174">
        <f t="shared" si="3"/>
        <v>45526</v>
      </c>
      <c r="K34" s="176"/>
      <c r="L34" s="176"/>
      <c r="M34" s="181" t="str">
        <f t="shared" si="8"/>
        <v/>
      </c>
      <c r="N34" s="178"/>
      <c r="O34" s="179"/>
      <c r="P34" s="182" t="str">
        <f t="shared" si="9"/>
        <v/>
      </c>
      <c r="Q34" s="59">
        <f t="shared" si="10"/>
        <v>45557</v>
      </c>
      <c r="R34" s="33">
        <f t="shared" si="11"/>
        <v>45557</v>
      </c>
      <c r="S34" s="149"/>
      <c r="T34" s="149"/>
      <c r="U34" s="61" t="str">
        <f t="shared" si="4"/>
        <v/>
      </c>
      <c r="V34" s="150"/>
      <c r="W34" s="153"/>
      <c r="X34" s="64" t="str">
        <f t="shared" si="5"/>
        <v/>
      </c>
    </row>
    <row r="35" spans="1:26" x14ac:dyDescent="0.2">
      <c r="A35" s="59">
        <f t="shared" si="6"/>
        <v>45496</v>
      </c>
      <c r="B35" s="33">
        <f t="shared" si="0"/>
        <v>45496</v>
      </c>
      <c r="C35" s="149"/>
      <c r="D35" s="149"/>
      <c r="E35" s="66" t="str">
        <f t="shared" si="1"/>
        <v/>
      </c>
      <c r="F35" s="150"/>
      <c r="G35" s="153"/>
      <c r="H35" s="159" t="str">
        <f t="shared" si="7"/>
        <v/>
      </c>
      <c r="I35" s="173">
        <f t="shared" si="2"/>
        <v>45527</v>
      </c>
      <c r="J35" s="174">
        <f t="shared" si="3"/>
        <v>45527</v>
      </c>
      <c r="K35" s="176"/>
      <c r="L35" s="176"/>
      <c r="M35" s="181" t="str">
        <f t="shared" si="8"/>
        <v/>
      </c>
      <c r="N35" s="178"/>
      <c r="O35" s="179"/>
      <c r="P35" s="182" t="str">
        <f t="shared" si="9"/>
        <v/>
      </c>
      <c r="Q35" s="59">
        <f t="shared" si="10"/>
        <v>45558</v>
      </c>
      <c r="R35" s="33">
        <f t="shared" si="11"/>
        <v>45558</v>
      </c>
      <c r="S35" s="149"/>
      <c r="T35" s="149"/>
      <c r="U35" s="61" t="str">
        <f t="shared" si="4"/>
        <v/>
      </c>
      <c r="V35" s="150"/>
      <c r="W35" s="153"/>
      <c r="X35" s="64" t="str">
        <f t="shared" si="5"/>
        <v/>
      </c>
    </row>
    <row r="36" spans="1:26" x14ac:dyDescent="0.2">
      <c r="A36" s="59">
        <f t="shared" si="6"/>
        <v>45497</v>
      </c>
      <c r="B36" s="33">
        <f t="shared" si="0"/>
        <v>45497</v>
      </c>
      <c r="C36" s="149"/>
      <c r="D36" s="149"/>
      <c r="E36" s="66" t="str">
        <f t="shared" si="1"/>
        <v/>
      </c>
      <c r="F36" s="150"/>
      <c r="G36" s="153"/>
      <c r="H36" s="159" t="str">
        <f t="shared" si="7"/>
        <v/>
      </c>
      <c r="I36" s="173">
        <f t="shared" si="2"/>
        <v>45528</v>
      </c>
      <c r="J36" s="174">
        <f t="shared" si="3"/>
        <v>45528</v>
      </c>
      <c r="K36" s="176"/>
      <c r="L36" s="176"/>
      <c r="M36" s="181" t="str">
        <f t="shared" si="8"/>
        <v/>
      </c>
      <c r="N36" s="178"/>
      <c r="O36" s="179"/>
      <c r="P36" s="182" t="str">
        <f t="shared" si="9"/>
        <v/>
      </c>
      <c r="Q36" s="59">
        <f t="shared" si="10"/>
        <v>45559</v>
      </c>
      <c r="R36" s="33">
        <f t="shared" si="11"/>
        <v>45559</v>
      </c>
      <c r="S36" s="149"/>
      <c r="T36" s="149"/>
      <c r="U36" s="61" t="str">
        <f t="shared" si="4"/>
        <v/>
      </c>
      <c r="V36" s="150"/>
      <c r="W36" s="153"/>
      <c r="X36" s="64" t="str">
        <f t="shared" si="5"/>
        <v/>
      </c>
    </row>
    <row r="37" spans="1:26" x14ac:dyDescent="0.2">
      <c r="A37" s="59">
        <f t="shared" si="6"/>
        <v>45498</v>
      </c>
      <c r="B37" s="33">
        <f t="shared" si="0"/>
        <v>45498</v>
      </c>
      <c r="C37" s="149"/>
      <c r="D37" s="149"/>
      <c r="E37" s="66" t="str">
        <f t="shared" si="1"/>
        <v/>
      </c>
      <c r="F37" s="150"/>
      <c r="G37" s="153"/>
      <c r="H37" s="159" t="str">
        <f t="shared" si="7"/>
        <v/>
      </c>
      <c r="I37" s="173">
        <f t="shared" si="2"/>
        <v>45529</v>
      </c>
      <c r="J37" s="174">
        <f t="shared" si="3"/>
        <v>45529</v>
      </c>
      <c r="K37" s="176"/>
      <c r="L37" s="176"/>
      <c r="M37" s="181" t="str">
        <f t="shared" si="8"/>
        <v/>
      </c>
      <c r="N37" s="178"/>
      <c r="O37" s="179"/>
      <c r="P37" s="182" t="str">
        <f t="shared" si="9"/>
        <v/>
      </c>
      <c r="Q37" s="59">
        <f t="shared" si="10"/>
        <v>45560</v>
      </c>
      <c r="R37" s="33">
        <f t="shared" si="11"/>
        <v>45560</v>
      </c>
      <c r="S37" s="149"/>
      <c r="T37" s="149"/>
      <c r="U37" s="61" t="str">
        <f t="shared" si="4"/>
        <v/>
      </c>
      <c r="V37" s="150"/>
      <c r="W37" s="153"/>
      <c r="X37" s="64" t="str">
        <f t="shared" si="5"/>
        <v/>
      </c>
    </row>
    <row r="38" spans="1:26" x14ac:dyDescent="0.2">
      <c r="A38" s="59">
        <f t="shared" si="6"/>
        <v>45499</v>
      </c>
      <c r="B38" s="33">
        <f t="shared" si="0"/>
        <v>45499</v>
      </c>
      <c r="C38" s="149"/>
      <c r="D38" s="149"/>
      <c r="E38" s="66" t="str">
        <f t="shared" si="1"/>
        <v/>
      </c>
      <c r="F38" s="150"/>
      <c r="G38" s="153"/>
      <c r="H38" s="159" t="str">
        <f t="shared" si="7"/>
        <v/>
      </c>
      <c r="I38" s="173">
        <f t="shared" si="2"/>
        <v>45530</v>
      </c>
      <c r="J38" s="174">
        <f t="shared" si="3"/>
        <v>45530</v>
      </c>
      <c r="K38" s="176"/>
      <c r="L38" s="176"/>
      <c r="M38" s="181" t="str">
        <f t="shared" si="8"/>
        <v/>
      </c>
      <c r="N38" s="178"/>
      <c r="O38" s="179"/>
      <c r="P38" s="182" t="str">
        <f t="shared" si="9"/>
        <v/>
      </c>
      <c r="Q38" s="59">
        <f t="shared" si="10"/>
        <v>45561</v>
      </c>
      <c r="R38" s="33">
        <f t="shared" si="11"/>
        <v>45561</v>
      </c>
      <c r="S38" s="149"/>
      <c r="T38" s="149"/>
      <c r="U38" s="61" t="str">
        <f t="shared" si="4"/>
        <v/>
      </c>
      <c r="V38" s="150"/>
      <c r="W38" s="153"/>
      <c r="X38" s="64" t="str">
        <f t="shared" si="5"/>
        <v/>
      </c>
    </row>
    <row r="39" spans="1:26" x14ac:dyDescent="0.2">
      <c r="A39" s="59">
        <f t="shared" si="6"/>
        <v>45500</v>
      </c>
      <c r="B39" s="33">
        <f t="shared" si="0"/>
        <v>45500</v>
      </c>
      <c r="C39" s="149"/>
      <c r="D39" s="149"/>
      <c r="E39" s="66" t="str">
        <f t="shared" si="1"/>
        <v/>
      </c>
      <c r="F39" s="150"/>
      <c r="G39" s="153"/>
      <c r="H39" s="159" t="str">
        <f t="shared" si="7"/>
        <v/>
      </c>
      <c r="I39" s="173">
        <f t="shared" si="2"/>
        <v>45531</v>
      </c>
      <c r="J39" s="174">
        <f t="shared" si="3"/>
        <v>45531</v>
      </c>
      <c r="K39" s="176"/>
      <c r="L39" s="176"/>
      <c r="M39" s="181" t="str">
        <f t="shared" si="8"/>
        <v/>
      </c>
      <c r="N39" s="178"/>
      <c r="O39" s="179"/>
      <c r="P39" s="182" t="str">
        <f t="shared" si="9"/>
        <v/>
      </c>
      <c r="Q39" s="59">
        <f t="shared" si="10"/>
        <v>45562</v>
      </c>
      <c r="R39" s="33">
        <f t="shared" si="11"/>
        <v>45562</v>
      </c>
      <c r="S39" s="149"/>
      <c r="T39" s="149"/>
      <c r="U39" s="61" t="str">
        <f t="shared" si="4"/>
        <v/>
      </c>
      <c r="V39" s="150"/>
      <c r="W39" s="153"/>
      <c r="X39" s="64" t="str">
        <f t="shared" si="5"/>
        <v/>
      </c>
    </row>
    <row r="40" spans="1:26" x14ac:dyDescent="0.2">
      <c r="A40" s="59">
        <f t="shared" si="6"/>
        <v>45501</v>
      </c>
      <c r="B40" s="33">
        <f t="shared" si="0"/>
        <v>45501</v>
      </c>
      <c r="C40" s="149"/>
      <c r="D40" s="149"/>
      <c r="E40" s="66" t="str">
        <f t="shared" si="1"/>
        <v/>
      </c>
      <c r="F40" s="150"/>
      <c r="G40" s="153"/>
      <c r="H40" s="159" t="str">
        <f t="shared" si="7"/>
        <v/>
      </c>
      <c r="I40" s="173">
        <f t="shared" si="2"/>
        <v>45532</v>
      </c>
      <c r="J40" s="174">
        <f t="shared" si="3"/>
        <v>45532</v>
      </c>
      <c r="K40" s="176"/>
      <c r="L40" s="176"/>
      <c r="M40" s="181" t="str">
        <f t="shared" si="8"/>
        <v/>
      </c>
      <c r="N40" s="178"/>
      <c r="O40" s="179"/>
      <c r="P40" s="182" t="str">
        <f t="shared" si="9"/>
        <v/>
      </c>
      <c r="Q40" s="59">
        <f t="shared" si="10"/>
        <v>45563</v>
      </c>
      <c r="R40" s="33">
        <f t="shared" si="11"/>
        <v>45563</v>
      </c>
      <c r="S40" s="149"/>
      <c r="T40" s="149"/>
      <c r="U40" s="61" t="str">
        <f t="shared" si="4"/>
        <v/>
      </c>
      <c r="V40" s="150"/>
      <c r="W40" s="153"/>
      <c r="X40" s="64" t="str">
        <f t="shared" si="5"/>
        <v/>
      </c>
    </row>
    <row r="41" spans="1:26" x14ac:dyDescent="0.2">
      <c r="A41" s="173">
        <f t="shared" si="6"/>
        <v>45502</v>
      </c>
      <c r="B41" s="174">
        <f t="shared" si="0"/>
        <v>45502</v>
      </c>
      <c r="C41" s="176"/>
      <c r="D41" s="176"/>
      <c r="E41" s="181" t="str">
        <f t="shared" si="1"/>
        <v/>
      </c>
      <c r="F41" s="178"/>
      <c r="G41" s="179"/>
      <c r="H41" s="217" t="str">
        <f>IF(G41="","",VLOOKUP(G41,$Z$15:$AA$32,2,0))</f>
        <v/>
      </c>
      <c r="I41" s="173">
        <f t="shared" si="2"/>
        <v>45533</v>
      </c>
      <c r="J41" s="174">
        <f t="shared" si="3"/>
        <v>45533</v>
      </c>
      <c r="K41" s="176"/>
      <c r="L41" s="176"/>
      <c r="M41" s="181" t="str">
        <f t="shared" si="8"/>
        <v/>
      </c>
      <c r="N41" s="178"/>
      <c r="O41" s="179"/>
      <c r="P41" s="182" t="str">
        <f t="shared" si="9"/>
        <v/>
      </c>
      <c r="Q41" s="59">
        <f t="shared" si="10"/>
        <v>45564</v>
      </c>
      <c r="R41" s="33">
        <f t="shared" si="11"/>
        <v>45564</v>
      </c>
      <c r="S41" s="149"/>
      <c r="T41" s="149"/>
      <c r="U41" s="61" t="str">
        <f t="shared" si="4"/>
        <v/>
      </c>
      <c r="V41" s="150"/>
      <c r="W41" s="153"/>
      <c r="X41" s="64" t="str">
        <f t="shared" si="5"/>
        <v/>
      </c>
    </row>
    <row r="42" spans="1:26" x14ac:dyDescent="0.2">
      <c r="A42" s="173">
        <f t="shared" si="6"/>
        <v>45503</v>
      </c>
      <c r="B42" s="174">
        <f t="shared" si="0"/>
        <v>45503</v>
      </c>
      <c r="C42" s="176"/>
      <c r="D42" s="176"/>
      <c r="E42" s="181" t="str">
        <f t="shared" si="1"/>
        <v/>
      </c>
      <c r="F42" s="178"/>
      <c r="G42" s="179"/>
      <c r="H42" s="217" t="str">
        <f t="shared" si="7"/>
        <v/>
      </c>
      <c r="I42" s="173">
        <f t="shared" si="2"/>
        <v>45534</v>
      </c>
      <c r="J42" s="174">
        <f t="shared" si="3"/>
        <v>45534</v>
      </c>
      <c r="K42" s="176"/>
      <c r="L42" s="176"/>
      <c r="M42" s="181" t="str">
        <f t="shared" si="8"/>
        <v/>
      </c>
      <c r="N42" s="178"/>
      <c r="O42" s="179"/>
      <c r="P42" s="182" t="str">
        <f t="shared" si="9"/>
        <v/>
      </c>
      <c r="Q42" s="59">
        <f t="shared" si="10"/>
        <v>45565</v>
      </c>
      <c r="R42" s="33">
        <f t="shared" si="11"/>
        <v>45565</v>
      </c>
      <c r="S42" s="149"/>
      <c r="T42" s="149"/>
      <c r="U42" s="61" t="str">
        <f t="shared" si="4"/>
        <v/>
      </c>
      <c r="V42" s="150"/>
      <c r="W42" s="153"/>
      <c r="X42" s="64" t="str">
        <f t="shared" si="5"/>
        <v/>
      </c>
    </row>
    <row r="43" spans="1:26" x14ac:dyDescent="0.2">
      <c r="A43" s="173">
        <f t="shared" si="6"/>
        <v>45504</v>
      </c>
      <c r="B43" s="174">
        <f t="shared" ref="B43" si="12">A43</f>
        <v>45504</v>
      </c>
      <c r="C43" s="176"/>
      <c r="D43" s="176"/>
      <c r="E43" s="181" t="str">
        <f t="shared" ref="E43" si="13">IF(ISBLANK(C43),"",ROUNDDOWN((D43-C43)*24*60/45,0))</f>
        <v/>
      </c>
      <c r="F43" s="178"/>
      <c r="G43" s="179"/>
      <c r="H43" s="217" t="str">
        <f t="shared" ref="H43" si="14">IF(G43="","",VLOOKUP(G43,$Z$15:$AA$32,2,0))</f>
        <v/>
      </c>
      <c r="I43" s="173">
        <f t="shared" si="2"/>
        <v>45535</v>
      </c>
      <c r="J43" s="174">
        <f t="shared" si="3"/>
        <v>45535</v>
      </c>
      <c r="K43" s="176"/>
      <c r="L43" s="176"/>
      <c r="M43" s="181" t="str">
        <f t="shared" si="8"/>
        <v/>
      </c>
      <c r="N43" s="178"/>
      <c r="O43" s="179"/>
      <c r="P43" s="182" t="str">
        <f t="shared" si="9"/>
        <v/>
      </c>
      <c r="Q43" s="59" t="str">
        <f t="shared" si="10"/>
        <v/>
      </c>
      <c r="R43" s="33" t="str">
        <f t="shared" si="11"/>
        <v/>
      </c>
      <c r="S43" s="149"/>
      <c r="T43" s="149"/>
      <c r="U43" s="61" t="str">
        <f t="shared" si="4"/>
        <v/>
      </c>
      <c r="V43" s="62"/>
      <c r="W43" s="63"/>
      <c r="X43" s="64" t="str">
        <f t="shared" si="5"/>
        <v/>
      </c>
    </row>
    <row r="44" spans="1:26" ht="24.75" customHeight="1" thickBot="1" x14ac:dyDescent="0.25">
      <c r="A44" s="233" t="s">
        <v>11</v>
      </c>
      <c r="B44" s="234"/>
      <c r="C44" s="234"/>
      <c r="D44" s="235"/>
      <c r="E44" s="67">
        <f>SUM(E13:E43)</f>
        <v>0</v>
      </c>
      <c r="F44" s="52"/>
      <c r="G44" s="56"/>
      <c r="H44" s="160"/>
      <c r="I44" s="233" t="s">
        <v>11</v>
      </c>
      <c r="J44" s="234"/>
      <c r="K44" s="234"/>
      <c r="L44" s="235"/>
      <c r="M44" s="11">
        <f>SUM(M13:M43)</f>
        <v>0</v>
      </c>
      <c r="N44" s="30"/>
      <c r="O44" s="57"/>
      <c r="P44" s="32"/>
      <c r="Q44" s="233" t="s">
        <v>11</v>
      </c>
      <c r="R44" s="234"/>
      <c r="S44" s="234"/>
      <c r="T44" s="235"/>
      <c r="U44" s="11">
        <f>SUM(U13:U43)</f>
        <v>0</v>
      </c>
      <c r="V44" s="12"/>
      <c r="W44" s="58"/>
      <c r="X44" s="13"/>
    </row>
    <row r="45" spans="1:26" ht="29.25" customHeight="1" x14ac:dyDescent="0.2">
      <c r="A45" s="218">
        <f>J45*P45</f>
        <v>0</v>
      </c>
      <c r="B45" s="219"/>
      <c r="C45" s="219"/>
      <c r="D45" s="220"/>
      <c r="E45" s="4"/>
      <c r="F45" s="4"/>
      <c r="G45" s="4"/>
      <c r="H45" s="81" t="s">
        <v>40</v>
      </c>
      <c r="I45" s="22"/>
      <c r="J45" s="231">
        <f>E44+M44+U44</f>
        <v>0</v>
      </c>
      <c r="K45" s="231"/>
      <c r="L45" s="232"/>
      <c r="M45" s="4"/>
      <c r="N45" s="4"/>
      <c r="O45" s="4"/>
      <c r="P45" s="31">
        <f>'1-Quartal'!$P$45</f>
        <v>5.5</v>
      </c>
      <c r="Q45" s="4"/>
      <c r="R45" s="4"/>
      <c r="S45" s="4"/>
      <c r="T45" s="4"/>
      <c r="U45" s="4"/>
      <c r="V45" s="4"/>
      <c r="W45" s="4"/>
      <c r="X45" s="19"/>
    </row>
    <row r="46" spans="1:26" x14ac:dyDescent="0.2">
      <c r="A46" s="221" t="s">
        <v>13</v>
      </c>
      <c r="B46" s="222"/>
      <c r="C46" s="223"/>
      <c r="D46" s="224"/>
      <c r="E46" s="23"/>
      <c r="F46" s="23"/>
      <c r="G46" s="23"/>
      <c r="H46" s="82" t="s">
        <v>16</v>
      </c>
      <c r="I46" s="25"/>
      <c r="J46" s="26" t="s">
        <v>14</v>
      </c>
      <c r="K46" s="26"/>
      <c r="L46" s="27"/>
      <c r="M46" s="23"/>
      <c r="N46" s="23"/>
      <c r="O46" s="23"/>
      <c r="P46" s="28" t="s">
        <v>15</v>
      </c>
      <c r="Q46" s="4"/>
      <c r="R46" s="4"/>
      <c r="S46" s="4"/>
      <c r="T46" s="4"/>
      <c r="U46" s="4"/>
      <c r="V46" s="4"/>
      <c r="W46" s="4"/>
      <c r="X46" s="19"/>
    </row>
    <row r="47" spans="1:26" ht="47.25" customHeight="1" x14ac:dyDescent="0.2">
      <c r="A47" s="312">
        <v>45199</v>
      </c>
      <c r="B47" s="246"/>
      <c r="C47" s="164"/>
      <c r="D47" s="227" t="str">
        <f>'1-Quartal'!$D$47</f>
        <v>Max Mustermann</v>
      </c>
      <c r="E47" s="228"/>
      <c r="F47" s="228"/>
      <c r="G47" s="228"/>
      <c r="H47" s="228"/>
      <c r="I47" s="228"/>
      <c r="J47" s="228"/>
      <c r="K47" s="228"/>
      <c r="L47" s="229"/>
      <c r="M47" s="252"/>
      <c r="N47" s="246"/>
      <c r="O47" s="164"/>
      <c r="P47" s="166"/>
      <c r="Q47" s="245"/>
      <c r="R47" s="245"/>
      <c r="S47" s="245"/>
      <c r="T47" s="245"/>
      <c r="U47" s="245"/>
      <c r="V47" s="245"/>
      <c r="W47" s="245"/>
      <c r="X47" s="246"/>
    </row>
    <row r="48" spans="1:26" s="15" customFormat="1" ht="17.25" customHeight="1" x14ac:dyDescent="0.2">
      <c r="A48" s="247" t="s">
        <v>3</v>
      </c>
      <c r="B48" s="253"/>
      <c r="C48" s="167"/>
      <c r="D48" s="249" t="s">
        <v>12</v>
      </c>
      <c r="E48" s="250"/>
      <c r="F48" s="250"/>
      <c r="G48" s="250"/>
      <c r="H48" s="250"/>
      <c r="I48" s="250"/>
      <c r="J48" s="250"/>
      <c r="K48" s="165"/>
      <c r="L48" s="167"/>
      <c r="M48" s="247" t="s">
        <v>3</v>
      </c>
      <c r="N48" s="248"/>
      <c r="O48" s="167"/>
      <c r="P48" s="249" t="s">
        <v>18</v>
      </c>
      <c r="Q48" s="250"/>
      <c r="R48" s="250"/>
      <c r="S48" s="250"/>
      <c r="T48" s="250"/>
      <c r="U48" s="250"/>
      <c r="V48" s="250"/>
      <c r="W48" s="250"/>
      <c r="X48" s="251"/>
      <c r="Z48" s="70"/>
    </row>
    <row r="49" spans="8:8" x14ac:dyDescent="0.2">
      <c r="H49" s="83"/>
    </row>
    <row r="50" spans="8:8" x14ac:dyDescent="0.2">
      <c r="H50" s="83"/>
    </row>
    <row r="51" spans="8:8" x14ac:dyDescent="0.2">
      <c r="H51" s="83"/>
    </row>
    <row r="52" spans="8:8" x14ac:dyDescent="0.2">
      <c r="H52" s="83"/>
    </row>
    <row r="53" spans="8:8" x14ac:dyDescent="0.2">
      <c r="H53" s="83"/>
    </row>
    <row r="54" spans="8:8" x14ac:dyDescent="0.2">
      <c r="H54" s="83"/>
    </row>
    <row r="55" spans="8:8" x14ac:dyDescent="0.2">
      <c r="H55" s="83"/>
    </row>
    <row r="56" spans="8:8" x14ac:dyDescent="0.2">
      <c r="H56" s="83"/>
    </row>
    <row r="57" spans="8:8" x14ac:dyDescent="0.2">
      <c r="H57" s="83"/>
    </row>
    <row r="58" spans="8:8" x14ac:dyDescent="0.2">
      <c r="H58" s="83"/>
    </row>
    <row r="59" spans="8:8" x14ac:dyDescent="0.2">
      <c r="H59" s="83"/>
    </row>
    <row r="60" spans="8:8" x14ac:dyDescent="0.2">
      <c r="H60" s="83"/>
    </row>
    <row r="61" spans="8:8" x14ac:dyDescent="0.2">
      <c r="H61" s="83"/>
    </row>
    <row r="62" spans="8:8" x14ac:dyDescent="0.2">
      <c r="H62" s="83"/>
    </row>
    <row r="63" spans="8:8" x14ac:dyDescent="0.2">
      <c r="H63" s="83"/>
    </row>
    <row r="64" spans="8:8" x14ac:dyDescent="0.2">
      <c r="H64" s="83"/>
    </row>
    <row r="65" spans="8:8" x14ac:dyDescent="0.2">
      <c r="H65" s="83"/>
    </row>
    <row r="66" spans="8:8" x14ac:dyDescent="0.2">
      <c r="H66" s="83"/>
    </row>
    <row r="67" spans="8:8" x14ac:dyDescent="0.2">
      <c r="H67" s="83"/>
    </row>
    <row r="68" spans="8:8" x14ac:dyDescent="0.2">
      <c r="H68" s="83"/>
    </row>
    <row r="69" spans="8:8" x14ac:dyDescent="0.2">
      <c r="H69" s="83"/>
    </row>
    <row r="70" spans="8:8" x14ac:dyDescent="0.2">
      <c r="H70" s="83"/>
    </row>
    <row r="71" spans="8:8" x14ac:dyDescent="0.2">
      <c r="H71" s="83"/>
    </row>
    <row r="72" spans="8:8" x14ac:dyDescent="0.2">
      <c r="H72" s="83"/>
    </row>
    <row r="73" spans="8:8" x14ac:dyDescent="0.2">
      <c r="H73" s="83"/>
    </row>
    <row r="74" spans="8:8" x14ac:dyDescent="0.2">
      <c r="H74" s="83"/>
    </row>
    <row r="75" spans="8:8" x14ac:dyDescent="0.2">
      <c r="H75" s="83"/>
    </row>
    <row r="76" spans="8:8" x14ac:dyDescent="0.2">
      <c r="H76" s="83"/>
    </row>
    <row r="77" spans="8:8" x14ac:dyDescent="0.2">
      <c r="H77" s="83"/>
    </row>
    <row r="78" spans="8:8" x14ac:dyDescent="0.2">
      <c r="H78" s="83"/>
    </row>
    <row r="79" spans="8:8" x14ac:dyDescent="0.2">
      <c r="H79" s="83"/>
    </row>
    <row r="80" spans="8:8" x14ac:dyDescent="0.2">
      <c r="H80" s="83"/>
    </row>
    <row r="81" spans="8:8" x14ac:dyDescent="0.2">
      <c r="H81" s="83"/>
    </row>
    <row r="82" spans="8:8" x14ac:dyDescent="0.2">
      <c r="H82" s="83"/>
    </row>
    <row r="83" spans="8:8" x14ac:dyDescent="0.2">
      <c r="H83" s="83"/>
    </row>
    <row r="84" spans="8:8" x14ac:dyDescent="0.2">
      <c r="H84" s="83"/>
    </row>
    <row r="85" spans="8:8" x14ac:dyDescent="0.2">
      <c r="H85" s="83"/>
    </row>
    <row r="86" spans="8:8" x14ac:dyDescent="0.2">
      <c r="H86" s="83"/>
    </row>
    <row r="87" spans="8:8" x14ac:dyDescent="0.2">
      <c r="H87" s="83"/>
    </row>
    <row r="88" spans="8:8" x14ac:dyDescent="0.2">
      <c r="H88" s="83"/>
    </row>
    <row r="89" spans="8:8" x14ac:dyDescent="0.2">
      <c r="H89" s="83"/>
    </row>
    <row r="90" spans="8:8" x14ac:dyDescent="0.2">
      <c r="H90" s="83"/>
    </row>
  </sheetData>
  <sheetProtection sheet="1" objects="1" scenarios="1" selectLockedCells="1"/>
  <mergeCells count="30">
    <mergeCell ref="Q47:X47"/>
    <mergeCell ref="A48:B48"/>
    <mergeCell ref="D48:J48"/>
    <mergeCell ref="M48:N48"/>
    <mergeCell ref="P48:X48"/>
    <mergeCell ref="M47:N47"/>
    <mergeCell ref="A45:D45"/>
    <mergeCell ref="J45:L45"/>
    <mergeCell ref="A46:D46"/>
    <mergeCell ref="A47:B47"/>
    <mergeCell ref="D47:L47"/>
    <mergeCell ref="S12:T12"/>
    <mergeCell ref="A44:D44"/>
    <mergeCell ref="I44:L44"/>
    <mergeCell ref="Q44:T44"/>
    <mergeCell ref="D9:E9"/>
    <mergeCell ref="I9:T9"/>
    <mergeCell ref="C12:D12"/>
    <mergeCell ref="K12:L12"/>
    <mergeCell ref="U9:X9"/>
    <mergeCell ref="A11:H11"/>
    <mergeCell ref="I11:P11"/>
    <mergeCell ref="Q11:X11"/>
    <mergeCell ref="E3:U3"/>
    <mergeCell ref="E4:T4"/>
    <mergeCell ref="U4:X4"/>
    <mergeCell ref="I6:T8"/>
    <mergeCell ref="U6:X6"/>
    <mergeCell ref="D7:E8"/>
    <mergeCell ref="U7:X8"/>
  </mergeCells>
  <conditionalFormatting sqref="A13:H43">
    <cfRule type="expression" dxfId="9" priority="6">
      <formula>WEEKDAY($A13,2)&gt;5</formula>
    </cfRule>
  </conditionalFormatting>
  <conditionalFormatting sqref="I13:P43">
    <cfRule type="expression" dxfId="8" priority="5">
      <formula>WEEKDAY($I13,2)&gt;5</formula>
    </cfRule>
  </conditionalFormatting>
  <conditionalFormatting sqref="Q13:X43">
    <cfRule type="expression" dxfId="7" priority="4">
      <formula>WEEKDAY($Q13,2)&gt;5</formula>
    </cfRule>
  </conditionalFormatting>
  <conditionalFormatting sqref="A43:H43">
    <cfRule type="expression" dxfId="6" priority="3">
      <formula>WEEKDAY($I43,2)&gt;5</formula>
    </cfRule>
  </conditionalFormatting>
  <conditionalFormatting sqref="Q16:X16">
    <cfRule type="expression" dxfId="5" priority="2">
      <formula>WEEKDAY($I16,2)&gt;5</formula>
    </cfRule>
  </conditionalFormatting>
  <conditionalFormatting sqref="Q23:X23">
    <cfRule type="expression" dxfId="4" priority="1">
      <formula>WEEKDAY($I23,2)&gt;5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>
    <oddFooter>&amp;C_x000D_&amp;1#&amp;"Calibri"&amp;8&amp;K000000 PUBLIC</oddFooter>
  </headerFooter>
  <customProperties>
    <customPr name="_pios_id" r:id="rId2"/>
    <customPr name="EpmWorksheetKeyString_GUID" r:id="rId3"/>
  </customProperties>
  <drawing r:id="rId4"/>
  <legacyDrawing r:id="rId5"/>
  <oleObjects>
    <mc:AlternateContent xmlns:mc="http://schemas.openxmlformats.org/markup-compatibility/2006">
      <mc:Choice Requires="x14">
        <oleObject progId="Word.Picture.8" shapeId="9217" r:id="rId6">
          <objectPr defaultSize="0" autoPict="0" r:id="rId7">
            <anchor moveWithCells="1" sizeWithCells="1">
              <from>
                <xdr:col>0</xdr:col>
                <xdr:colOff>114300</xdr:colOff>
                <xdr:row>0</xdr:row>
                <xdr:rowOff>133350</xdr:rowOff>
              </from>
              <to>
                <xdr:col>3</xdr:col>
                <xdr:colOff>152400</xdr:colOff>
                <xdr:row>6</xdr:row>
                <xdr:rowOff>38100</xdr:rowOff>
              </to>
            </anchor>
          </objectPr>
        </oleObject>
      </mc:Choice>
      <mc:Fallback>
        <oleObject progId="Word.Picture.8" shapeId="9217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90"/>
  <sheetViews>
    <sheetView zoomScaleNormal="100" workbookViewId="0">
      <pane ySplit="12" topLeftCell="A13" activePane="bottomLeft" state="frozen"/>
      <selection activeCell="A3" sqref="A3:D3"/>
      <selection pane="bottomLeft" activeCell="W29" sqref="W29"/>
    </sheetView>
  </sheetViews>
  <sheetFormatPr baseColWidth="10" defaultRowHeight="12.75" x14ac:dyDescent="0.2"/>
  <cols>
    <col min="1" max="1" width="8.7109375" customWidth="1"/>
    <col min="2" max="4" width="5.7109375" customWidth="1"/>
    <col min="5" max="5" width="7.5703125" customWidth="1"/>
    <col min="6" max="6" width="4.140625" customWidth="1"/>
    <col min="7" max="7" width="3.85546875" customWidth="1"/>
    <col min="8" max="8" width="15.7109375" style="65" customWidth="1"/>
    <col min="9" max="9" width="8.7109375" customWidth="1"/>
    <col min="10" max="12" width="5.7109375" customWidth="1"/>
    <col min="13" max="13" width="7.28515625" customWidth="1"/>
    <col min="14" max="14" width="4.140625" customWidth="1"/>
    <col min="15" max="15" width="3.85546875" customWidth="1"/>
    <col min="16" max="16" width="15.7109375" customWidth="1"/>
    <col min="17" max="17" width="8.7109375" customWidth="1"/>
    <col min="18" max="20" width="5.7109375" customWidth="1"/>
    <col min="21" max="21" width="8" customWidth="1"/>
    <col min="22" max="22" width="4.140625" customWidth="1"/>
    <col min="23" max="23" width="3.85546875" customWidth="1"/>
    <col min="24" max="24" width="15.7109375" customWidth="1"/>
    <col min="26" max="26" width="11.42578125" style="68"/>
    <col min="27" max="27" width="17.42578125" bestFit="1" customWidth="1"/>
  </cols>
  <sheetData>
    <row r="1" spans="1:27" x14ac:dyDescent="0.2">
      <c r="A1" s="16"/>
      <c r="B1" s="9"/>
      <c r="C1" s="9"/>
      <c r="D1" s="9"/>
      <c r="E1" s="9"/>
      <c r="F1" s="9"/>
      <c r="G1" s="9"/>
      <c r="H1" s="73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7"/>
    </row>
    <row r="2" spans="1:27" ht="0.75" customHeight="1" x14ac:dyDescent="0.2">
      <c r="A2" s="16"/>
      <c r="B2" s="9"/>
      <c r="C2" s="4"/>
      <c r="D2" s="4"/>
      <c r="E2" s="4"/>
      <c r="F2" s="4"/>
      <c r="G2" s="4"/>
      <c r="H2" s="7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9"/>
    </row>
    <row r="3" spans="1:27" ht="38.25" customHeight="1" x14ac:dyDescent="0.2">
      <c r="A3" s="18"/>
      <c r="B3" s="4"/>
      <c r="C3" s="4"/>
      <c r="D3" s="4"/>
      <c r="E3" s="254" t="s">
        <v>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4"/>
      <c r="W3" s="4"/>
      <c r="X3" s="19"/>
    </row>
    <row r="4" spans="1:27" ht="32.25" customHeight="1" x14ac:dyDescent="0.2">
      <c r="A4" s="18"/>
      <c r="B4" s="4"/>
      <c r="C4" s="4"/>
      <c r="D4" s="4"/>
      <c r="E4" s="255" t="s">
        <v>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305" t="str">
        <f>'1-Quartal'!$U$4</f>
        <v>Turnen</v>
      </c>
      <c r="V4" s="305"/>
      <c r="W4" s="305"/>
      <c r="X4" s="306"/>
    </row>
    <row r="5" spans="1:27" ht="12.75" hidden="1" customHeight="1" x14ac:dyDescent="0.2">
      <c r="A5" s="18"/>
      <c r="B5" s="4"/>
      <c r="C5" s="4"/>
      <c r="D5" s="4"/>
      <c r="E5" s="29"/>
      <c r="F5" s="29"/>
      <c r="G5" s="29"/>
      <c r="H5" s="75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0"/>
      <c r="V5" s="4"/>
      <c r="W5" s="4"/>
      <c r="X5" s="19"/>
    </row>
    <row r="6" spans="1:27" ht="13.5" customHeight="1" x14ac:dyDescent="0.2">
      <c r="A6" s="18"/>
      <c r="B6" s="4"/>
      <c r="C6" s="4"/>
      <c r="D6" s="4"/>
      <c r="I6" s="255" t="str">
        <f>'1-Quartal'!$I$6</f>
        <v>Max Mustermann</v>
      </c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60" t="s">
        <v>9</v>
      </c>
      <c r="V6" s="260"/>
      <c r="W6" s="260"/>
      <c r="X6" s="261"/>
      <c r="Y6" s="72"/>
      <c r="Z6" s="157" t="s">
        <v>30</v>
      </c>
      <c r="AA6" s="71"/>
    </row>
    <row r="7" spans="1:27" ht="12" customHeight="1" x14ac:dyDescent="0.2">
      <c r="A7" s="18"/>
      <c r="B7" s="4"/>
      <c r="C7" s="4"/>
      <c r="D7" s="308">
        <f>'1-Quartal'!$D$7</f>
        <v>2024</v>
      </c>
      <c r="E7" s="308"/>
      <c r="F7" s="5"/>
      <c r="G7" s="5"/>
      <c r="H7" s="76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310" t="str">
        <f>'1-Quartal'!$U$7</f>
        <v>Pilates</v>
      </c>
      <c r="V7" s="310"/>
      <c r="W7" s="310"/>
      <c r="X7" s="311"/>
      <c r="Y7" s="72"/>
      <c r="Z7" s="157" t="s">
        <v>31</v>
      </c>
      <c r="AA7" s="72"/>
    </row>
    <row r="8" spans="1:27" ht="18.75" customHeight="1" x14ac:dyDescent="0.2">
      <c r="A8" s="22"/>
      <c r="B8" s="7"/>
      <c r="C8" s="7"/>
      <c r="D8" s="309"/>
      <c r="E8" s="309"/>
      <c r="F8" s="1"/>
      <c r="G8" s="1"/>
      <c r="H8" s="7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231"/>
      <c r="V8" s="231"/>
      <c r="W8" s="231"/>
      <c r="X8" s="232"/>
      <c r="Z8" s="72" t="s">
        <v>59</v>
      </c>
    </row>
    <row r="9" spans="1:27" x14ac:dyDescent="0.2">
      <c r="A9" s="18"/>
      <c r="B9" s="4"/>
      <c r="C9" s="4"/>
      <c r="D9" s="244" t="s">
        <v>2</v>
      </c>
      <c r="E9" s="244"/>
      <c r="F9" s="4"/>
      <c r="G9" s="4"/>
      <c r="H9" s="74"/>
      <c r="I9" s="260" t="s">
        <v>8</v>
      </c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 t="s">
        <v>7</v>
      </c>
      <c r="V9" s="260"/>
      <c r="W9" s="260"/>
      <c r="X9" s="261"/>
    </row>
    <row r="10" spans="1:27" ht="6" customHeight="1" thickBot="1" x14ac:dyDescent="0.25">
      <c r="A10" s="18"/>
      <c r="B10" s="4"/>
      <c r="C10" s="4"/>
      <c r="D10" s="4"/>
      <c r="E10" s="4"/>
      <c r="F10" s="4"/>
      <c r="G10" s="4"/>
      <c r="H10" s="7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"/>
      <c r="V10" s="6"/>
      <c r="W10" s="6"/>
      <c r="X10" s="21"/>
    </row>
    <row r="11" spans="1:27" ht="21" customHeight="1" thickBot="1" x14ac:dyDescent="0.25">
      <c r="A11" s="258">
        <f>DATE($D$7,10,1)</f>
        <v>45566</v>
      </c>
      <c r="B11" s="258"/>
      <c r="C11" s="258"/>
      <c r="D11" s="259"/>
      <c r="E11" s="259"/>
      <c r="F11" s="259"/>
      <c r="G11" s="259"/>
      <c r="H11" s="259"/>
      <c r="I11" s="258">
        <f>DATE($D$7,11,1)</f>
        <v>45597</v>
      </c>
      <c r="J11" s="258"/>
      <c r="K11" s="258"/>
      <c r="L11" s="259"/>
      <c r="M11" s="259"/>
      <c r="N11" s="259"/>
      <c r="O11" s="259"/>
      <c r="P11" s="259"/>
      <c r="Q11" s="258">
        <f>DATE($D$7,12,1)</f>
        <v>45627</v>
      </c>
      <c r="R11" s="258"/>
      <c r="S11" s="258"/>
      <c r="T11" s="259"/>
      <c r="U11" s="259"/>
      <c r="V11" s="259"/>
      <c r="W11" s="259"/>
      <c r="X11" s="259"/>
    </row>
    <row r="12" spans="1:27" ht="31.5" customHeight="1" thickBot="1" x14ac:dyDescent="0.25">
      <c r="A12" s="2" t="s">
        <v>3</v>
      </c>
      <c r="B12" s="2" t="s">
        <v>10</v>
      </c>
      <c r="C12" s="236" t="s">
        <v>27</v>
      </c>
      <c r="D12" s="237"/>
      <c r="E12" s="3" t="s">
        <v>6</v>
      </c>
      <c r="F12" s="3" t="s">
        <v>5</v>
      </c>
      <c r="G12" s="3" t="s">
        <v>29</v>
      </c>
      <c r="H12" s="78" t="s">
        <v>4</v>
      </c>
      <c r="I12" s="2" t="s">
        <v>3</v>
      </c>
      <c r="J12" s="2" t="s">
        <v>10</v>
      </c>
      <c r="K12" s="236" t="s">
        <v>28</v>
      </c>
      <c r="L12" s="237"/>
      <c r="M12" s="3" t="s">
        <v>6</v>
      </c>
      <c r="N12" s="3" t="s">
        <v>5</v>
      </c>
      <c r="O12" s="3" t="s">
        <v>29</v>
      </c>
      <c r="P12" s="2" t="s">
        <v>4</v>
      </c>
      <c r="Q12" s="2" t="s">
        <v>3</v>
      </c>
      <c r="R12" s="2" t="s">
        <v>10</v>
      </c>
      <c r="S12" s="236" t="s">
        <v>28</v>
      </c>
      <c r="T12" s="237"/>
      <c r="U12" s="3" t="s">
        <v>6</v>
      </c>
      <c r="V12" s="3" t="s">
        <v>5</v>
      </c>
      <c r="W12" s="3" t="s">
        <v>29</v>
      </c>
      <c r="X12" s="2" t="s">
        <v>4</v>
      </c>
    </row>
    <row r="13" spans="1:27" x14ac:dyDescent="0.2">
      <c r="A13" s="59">
        <f>A11</f>
        <v>45566</v>
      </c>
      <c r="B13" s="33">
        <f>A13</f>
        <v>45566</v>
      </c>
      <c r="C13" s="149"/>
      <c r="D13" s="149"/>
      <c r="E13" s="66" t="str">
        <f t="shared" ref="E13:E43" si="0">IF(ISBLANK(C13),"",ROUNDDOWN((D13-C13)*24*60/45,0))</f>
        <v/>
      </c>
      <c r="F13" s="150"/>
      <c r="G13" s="153"/>
      <c r="H13" s="79" t="str">
        <f>IF(G13="","",VLOOKUP(G13,$Z$15:$AA$32,2,0))</f>
        <v/>
      </c>
      <c r="I13" s="183">
        <f>I11</f>
        <v>45597</v>
      </c>
      <c r="J13" s="184">
        <f>I13</f>
        <v>45597</v>
      </c>
      <c r="K13" s="186"/>
      <c r="L13" s="186"/>
      <c r="M13" s="203" t="str">
        <f t="shared" ref="M13:M42" si="1">IF(ISBLANK(K13),"",ROUNDDOWN((L13-K13)*24*60/45,0))</f>
        <v/>
      </c>
      <c r="N13" s="188"/>
      <c r="O13" s="189"/>
      <c r="P13" s="204" t="str">
        <f>IF(O13="","",VLOOKUP(O13,$Z$15:$AA$32,2,0))</f>
        <v/>
      </c>
      <c r="Q13" s="59">
        <f>Q11</f>
        <v>45627</v>
      </c>
      <c r="R13" s="33">
        <f>Q13</f>
        <v>45627</v>
      </c>
      <c r="S13" s="149"/>
      <c r="T13" s="149"/>
      <c r="U13" s="66" t="str">
        <f>IF(ISBLANK(S13),"",ROUNDDOWN((T13-S13)*24*60/45,0))</f>
        <v/>
      </c>
      <c r="V13" s="150"/>
      <c r="W13" s="153"/>
      <c r="X13" s="79" t="str">
        <f>IF(W13="","",VLOOKUP(W13,$Z$15:$AA$32,2,0))</f>
        <v/>
      </c>
    </row>
    <row r="14" spans="1:27" x14ac:dyDescent="0.2">
      <c r="A14" s="59">
        <f>IF(A13="","",IF(MONTH(A13+1)=MONTH($A$13),A13+1,""))</f>
        <v>45567</v>
      </c>
      <c r="B14" s="33">
        <f t="shared" ref="B14:B43" si="2">A14</f>
        <v>45567</v>
      </c>
      <c r="C14" s="149"/>
      <c r="D14" s="149"/>
      <c r="E14" s="66" t="str">
        <f>IF(ISBLANK(C14),"",ROUNDDOWN((D14-C14)*24*60/45,0))</f>
        <v/>
      </c>
      <c r="F14" s="150"/>
      <c r="G14" s="153"/>
      <c r="H14" s="79" t="str">
        <f t="shared" ref="H14:H43" si="3">IF(G14="","",VLOOKUP(G14,$Z$15:$AA$32,2,0))</f>
        <v/>
      </c>
      <c r="I14" s="173">
        <f>IF(I13="","",IF(MONTH(I13+1)=MONTH($I$13),I13+1,""))</f>
        <v>45598</v>
      </c>
      <c r="J14" s="174">
        <f t="shared" ref="J14:J43" si="4">I14</f>
        <v>45598</v>
      </c>
      <c r="K14" s="176"/>
      <c r="L14" s="176"/>
      <c r="M14" s="181" t="str">
        <f t="shared" si="1"/>
        <v/>
      </c>
      <c r="N14" s="178"/>
      <c r="O14" s="179"/>
      <c r="P14" s="182" t="str">
        <f t="shared" ref="P14:P42" si="5">IF(O14="","",VLOOKUP(O14,$Z$15:$AA$32,2,0))</f>
        <v/>
      </c>
      <c r="Q14" s="59">
        <f>IF(Q13="","",IF(MONTH(Q13+1)=MONTH($Q$13),Q13+1,""))</f>
        <v>45628</v>
      </c>
      <c r="R14" s="33">
        <f>Q14</f>
        <v>45628</v>
      </c>
      <c r="S14" s="149"/>
      <c r="T14" s="149"/>
      <c r="U14" s="66" t="str">
        <f t="shared" ref="U14:U43" si="6">IF(ISBLANK(S14),"",ROUNDDOWN((T14-S14)*24*60/45,0))</f>
        <v/>
      </c>
      <c r="V14" s="150"/>
      <c r="W14" s="153"/>
      <c r="X14" s="79" t="str">
        <f t="shared" ref="X14:X43" si="7">IF(W14="","",VLOOKUP(W14,$Z$15:$AA$32,2,0))</f>
        <v/>
      </c>
    </row>
    <row r="15" spans="1:27" x14ac:dyDescent="0.2">
      <c r="A15" s="183">
        <f t="shared" ref="A15:A43" si="8">IF(A14="","",IF(MONTH(A14+1)=MONTH($A$13),A14+1,""))</f>
        <v>45568</v>
      </c>
      <c r="B15" s="184">
        <f t="shared" si="2"/>
        <v>45568</v>
      </c>
      <c r="C15" s="186"/>
      <c r="D15" s="186"/>
      <c r="E15" s="203" t="str">
        <f t="shared" si="0"/>
        <v/>
      </c>
      <c r="F15" s="188"/>
      <c r="G15" s="189"/>
      <c r="H15" s="204" t="str">
        <f t="shared" si="3"/>
        <v/>
      </c>
      <c r="I15" s="173">
        <f t="shared" ref="I15:I42" si="9">IF(I14="","",IF(MONTH(I14+1)=MONTH($I$13),I14+1,""))</f>
        <v>45599</v>
      </c>
      <c r="J15" s="174">
        <f t="shared" si="4"/>
        <v>45599</v>
      </c>
      <c r="K15" s="176"/>
      <c r="L15" s="176"/>
      <c r="M15" s="181" t="str">
        <f t="shared" si="1"/>
        <v/>
      </c>
      <c r="N15" s="178"/>
      <c r="O15" s="179"/>
      <c r="P15" s="182" t="str">
        <f t="shared" si="5"/>
        <v/>
      </c>
      <c r="Q15" s="59">
        <f t="shared" ref="Q15:Q43" si="10">IF(Q14="","",IF(MONTH(Q14+1)=MONTH($Q$13),Q14+1,""))</f>
        <v>45629</v>
      </c>
      <c r="R15" s="33">
        <f t="shared" ref="R15:R43" si="11">Q15</f>
        <v>45629</v>
      </c>
      <c r="S15" s="149"/>
      <c r="T15" s="149"/>
      <c r="U15" s="66" t="str">
        <f t="shared" si="6"/>
        <v/>
      </c>
      <c r="V15" s="150"/>
      <c r="W15" s="153"/>
      <c r="X15" s="79" t="str">
        <f t="shared" si="7"/>
        <v/>
      </c>
      <c r="Z15" s="69">
        <f>'1-Quartal'!Z15</f>
        <v>1</v>
      </c>
      <c r="AA15" s="71" t="str">
        <f>'1-Quartal'!AA15</f>
        <v>Kersch.-Schule</v>
      </c>
    </row>
    <row r="16" spans="1:27" x14ac:dyDescent="0.2">
      <c r="A16" s="59">
        <f t="shared" si="8"/>
        <v>45569</v>
      </c>
      <c r="B16" s="33">
        <f t="shared" si="2"/>
        <v>45569</v>
      </c>
      <c r="C16" s="149"/>
      <c r="D16" s="149"/>
      <c r="E16" s="66" t="str">
        <f t="shared" si="0"/>
        <v/>
      </c>
      <c r="F16" s="150"/>
      <c r="G16" s="153"/>
      <c r="H16" s="79" t="str">
        <f t="shared" si="3"/>
        <v/>
      </c>
      <c r="I16" s="59">
        <f t="shared" si="9"/>
        <v>45600</v>
      </c>
      <c r="J16" s="33">
        <f t="shared" si="4"/>
        <v>45600</v>
      </c>
      <c r="K16" s="149"/>
      <c r="L16" s="149"/>
      <c r="M16" s="66" t="str">
        <f t="shared" si="1"/>
        <v/>
      </c>
      <c r="N16" s="150"/>
      <c r="O16" s="153"/>
      <c r="P16" s="79" t="str">
        <f t="shared" si="5"/>
        <v/>
      </c>
      <c r="Q16" s="59">
        <f t="shared" si="10"/>
        <v>45630</v>
      </c>
      <c r="R16" s="33">
        <f t="shared" si="11"/>
        <v>45630</v>
      </c>
      <c r="S16" s="149"/>
      <c r="T16" s="149"/>
      <c r="U16" s="66" t="str">
        <f t="shared" si="6"/>
        <v/>
      </c>
      <c r="V16" s="150"/>
      <c r="W16" s="153"/>
      <c r="X16" s="79" t="str">
        <f>IF(W16="","",VLOOKUP(W16,$Z$15:$AA$32,2,0))</f>
        <v/>
      </c>
      <c r="Z16" s="69">
        <f>'1-Quartal'!Z16</f>
        <v>2</v>
      </c>
      <c r="AA16" s="72" t="str">
        <f>'1-Quartal'!AA16</f>
        <v>Jahnplatz</v>
      </c>
    </row>
    <row r="17" spans="1:27" x14ac:dyDescent="0.2">
      <c r="A17" s="59">
        <f t="shared" si="8"/>
        <v>45570</v>
      </c>
      <c r="B17" s="33">
        <f t="shared" si="2"/>
        <v>45570</v>
      </c>
      <c r="C17" s="149"/>
      <c r="D17" s="149"/>
      <c r="E17" s="66" t="str">
        <f t="shared" si="0"/>
        <v/>
      </c>
      <c r="F17" s="150"/>
      <c r="G17" s="153"/>
      <c r="H17" s="79" t="str">
        <f t="shared" si="3"/>
        <v/>
      </c>
      <c r="I17" s="59">
        <f t="shared" si="9"/>
        <v>45601</v>
      </c>
      <c r="J17" s="33">
        <f t="shared" si="4"/>
        <v>45601</v>
      </c>
      <c r="K17" s="149"/>
      <c r="L17" s="149"/>
      <c r="M17" s="66" t="str">
        <f t="shared" si="1"/>
        <v/>
      </c>
      <c r="N17" s="150"/>
      <c r="O17" s="153"/>
      <c r="P17" s="79" t="str">
        <f t="shared" si="5"/>
        <v/>
      </c>
      <c r="Q17" s="59">
        <f t="shared" si="10"/>
        <v>45631</v>
      </c>
      <c r="R17" s="33">
        <f t="shared" si="11"/>
        <v>45631</v>
      </c>
      <c r="S17" s="149"/>
      <c r="T17" s="149"/>
      <c r="U17" s="66" t="str">
        <f t="shared" si="6"/>
        <v/>
      </c>
      <c r="V17" s="150"/>
      <c r="W17" s="153"/>
      <c r="X17" s="79" t="str">
        <f t="shared" si="7"/>
        <v/>
      </c>
      <c r="Z17" s="69">
        <f>'1-Quartal'!Z17</f>
        <v>3</v>
      </c>
      <c r="AA17" s="72" t="str">
        <f>'1-Quartal'!AA17</f>
        <v>Celtis</v>
      </c>
    </row>
    <row r="18" spans="1:27" x14ac:dyDescent="0.2">
      <c r="A18" s="59">
        <f t="shared" si="8"/>
        <v>45571</v>
      </c>
      <c r="B18" s="33">
        <f t="shared" si="2"/>
        <v>45571</v>
      </c>
      <c r="C18" s="149"/>
      <c r="D18" s="149"/>
      <c r="E18" s="66" t="str">
        <f t="shared" si="0"/>
        <v/>
      </c>
      <c r="F18" s="150"/>
      <c r="G18" s="153"/>
      <c r="H18" s="79" t="str">
        <f t="shared" si="3"/>
        <v/>
      </c>
      <c r="I18" s="59">
        <f t="shared" si="9"/>
        <v>45602</v>
      </c>
      <c r="J18" s="33">
        <f t="shared" si="4"/>
        <v>45602</v>
      </c>
      <c r="K18" s="149"/>
      <c r="L18" s="149"/>
      <c r="M18" s="66" t="str">
        <f t="shared" si="1"/>
        <v/>
      </c>
      <c r="N18" s="150"/>
      <c r="O18" s="153"/>
      <c r="P18" s="79" t="str">
        <f t="shared" si="5"/>
        <v/>
      </c>
      <c r="Q18" s="59">
        <f t="shared" si="10"/>
        <v>45632</v>
      </c>
      <c r="R18" s="33">
        <f t="shared" si="11"/>
        <v>45632</v>
      </c>
      <c r="S18" s="149"/>
      <c r="T18" s="149"/>
      <c r="U18" s="66" t="str">
        <f t="shared" si="6"/>
        <v/>
      </c>
      <c r="V18" s="150"/>
      <c r="W18" s="153"/>
      <c r="X18" s="79" t="str">
        <f t="shared" si="7"/>
        <v/>
      </c>
      <c r="Z18" s="69">
        <f>'1-Quartal'!Z18</f>
        <v>4</v>
      </c>
      <c r="AA18" s="72" t="str">
        <f>'1-Quartal'!AA18</f>
        <v>Auenschule</v>
      </c>
    </row>
    <row r="19" spans="1:27" x14ac:dyDescent="0.2">
      <c r="A19" s="59">
        <f t="shared" si="8"/>
        <v>45572</v>
      </c>
      <c r="B19" s="33">
        <f t="shared" si="2"/>
        <v>45572</v>
      </c>
      <c r="C19" s="149"/>
      <c r="D19" s="149"/>
      <c r="E19" s="66" t="str">
        <f t="shared" si="0"/>
        <v/>
      </c>
      <c r="F19" s="150"/>
      <c r="G19" s="153"/>
      <c r="H19" s="79" t="str">
        <f t="shared" si="3"/>
        <v/>
      </c>
      <c r="I19" s="59">
        <f t="shared" si="9"/>
        <v>45603</v>
      </c>
      <c r="J19" s="33">
        <f t="shared" si="4"/>
        <v>45603</v>
      </c>
      <c r="K19" s="149"/>
      <c r="L19" s="149"/>
      <c r="M19" s="66" t="str">
        <f t="shared" si="1"/>
        <v/>
      </c>
      <c r="N19" s="150"/>
      <c r="O19" s="153"/>
      <c r="P19" s="79" t="str">
        <f t="shared" si="5"/>
        <v/>
      </c>
      <c r="Q19" s="59">
        <f t="shared" si="10"/>
        <v>45633</v>
      </c>
      <c r="R19" s="33">
        <f t="shared" si="11"/>
        <v>45633</v>
      </c>
      <c r="S19" s="149"/>
      <c r="T19" s="149"/>
      <c r="U19" s="66" t="str">
        <f t="shared" si="6"/>
        <v/>
      </c>
      <c r="V19" s="150"/>
      <c r="W19" s="153"/>
      <c r="X19" s="79" t="str">
        <f t="shared" si="7"/>
        <v/>
      </c>
      <c r="Z19" s="69">
        <f>'1-Quartal'!Z19</f>
        <v>5</v>
      </c>
      <c r="AA19" s="72" t="str">
        <f>'1-Quartal'!AA19</f>
        <v>Stadion</v>
      </c>
    </row>
    <row r="20" spans="1:27" x14ac:dyDescent="0.2">
      <c r="A20" s="59">
        <f t="shared" si="8"/>
        <v>45573</v>
      </c>
      <c r="B20" s="33">
        <f t="shared" si="2"/>
        <v>45573</v>
      </c>
      <c r="C20" s="149"/>
      <c r="D20" s="149"/>
      <c r="E20" s="66" t="str">
        <f t="shared" si="0"/>
        <v/>
      </c>
      <c r="F20" s="150"/>
      <c r="G20" s="153"/>
      <c r="H20" s="79" t="str">
        <f t="shared" si="3"/>
        <v/>
      </c>
      <c r="I20" s="59">
        <f t="shared" si="9"/>
        <v>45604</v>
      </c>
      <c r="J20" s="33">
        <f t="shared" si="4"/>
        <v>45604</v>
      </c>
      <c r="K20" s="149"/>
      <c r="L20" s="149"/>
      <c r="M20" s="66" t="str">
        <f t="shared" si="1"/>
        <v/>
      </c>
      <c r="N20" s="150"/>
      <c r="O20" s="153"/>
      <c r="P20" s="79" t="str">
        <f t="shared" si="5"/>
        <v/>
      </c>
      <c r="Q20" s="59">
        <f t="shared" si="10"/>
        <v>45634</v>
      </c>
      <c r="R20" s="33">
        <f t="shared" si="11"/>
        <v>45634</v>
      </c>
      <c r="S20" s="149"/>
      <c r="T20" s="149"/>
      <c r="U20" s="66" t="str">
        <f t="shared" si="6"/>
        <v/>
      </c>
      <c r="V20" s="150"/>
      <c r="W20" s="153"/>
      <c r="X20" s="79" t="str">
        <f t="shared" si="7"/>
        <v/>
      </c>
      <c r="Z20" s="69">
        <f>'1-Quartal'!Z20</f>
        <v>6</v>
      </c>
      <c r="AA20" s="72" t="str">
        <f>'1-Quartal'!AA20</f>
        <v>G.W.-Halle</v>
      </c>
    </row>
    <row r="21" spans="1:27" x14ac:dyDescent="0.2">
      <c r="A21" s="59">
        <f t="shared" si="8"/>
        <v>45574</v>
      </c>
      <c r="B21" s="33">
        <f t="shared" si="2"/>
        <v>45574</v>
      </c>
      <c r="C21" s="149"/>
      <c r="D21" s="149"/>
      <c r="E21" s="66" t="str">
        <f t="shared" si="0"/>
        <v/>
      </c>
      <c r="F21" s="150"/>
      <c r="G21" s="153"/>
      <c r="H21" s="79" t="str">
        <f t="shared" si="3"/>
        <v/>
      </c>
      <c r="I21" s="59">
        <f t="shared" si="9"/>
        <v>45605</v>
      </c>
      <c r="J21" s="33">
        <f t="shared" si="4"/>
        <v>45605</v>
      </c>
      <c r="K21" s="149"/>
      <c r="L21" s="149"/>
      <c r="M21" s="66" t="str">
        <f t="shared" si="1"/>
        <v/>
      </c>
      <c r="N21" s="150"/>
      <c r="O21" s="153"/>
      <c r="P21" s="79" t="str">
        <f t="shared" si="5"/>
        <v/>
      </c>
      <c r="Q21" s="59">
        <f t="shared" si="10"/>
        <v>45635</v>
      </c>
      <c r="R21" s="33">
        <f t="shared" si="11"/>
        <v>45635</v>
      </c>
      <c r="S21" s="149"/>
      <c r="T21" s="149"/>
      <c r="U21" s="66" t="str">
        <f t="shared" si="6"/>
        <v/>
      </c>
      <c r="V21" s="150"/>
      <c r="W21" s="153"/>
      <c r="X21" s="79" t="str">
        <f t="shared" si="7"/>
        <v/>
      </c>
      <c r="Z21" s="69">
        <f>'1-Quartal'!Z21</f>
        <v>7</v>
      </c>
      <c r="AA21" s="72" t="str">
        <f>'1-Quartal'!AA21</f>
        <v>AVH.-Halle</v>
      </c>
    </row>
    <row r="22" spans="1:27" x14ac:dyDescent="0.2">
      <c r="A22" s="59">
        <f t="shared" si="8"/>
        <v>45575</v>
      </c>
      <c r="B22" s="33">
        <f t="shared" si="2"/>
        <v>45575</v>
      </c>
      <c r="C22" s="149"/>
      <c r="D22" s="149"/>
      <c r="E22" s="66" t="str">
        <f t="shared" si="0"/>
        <v/>
      </c>
      <c r="F22" s="150"/>
      <c r="G22" s="153"/>
      <c r="H22" s="79" t="str">
        <f t="shared" si="3"/>
        <v/>
      </c>
      <c r="I22" s="59">
        <f t="shared" si="9"/>
        <v>45606</v>
      </c>
      <c r="J22" s="33">
        <f t="shared" si="4"/>
        <v>45606</v>
      </c>
      <c r="K22" s="149"/>
      <c r="L22" s="149"/>
      <c r="M22" s="66" t="str">
        <f t="shared" si="1"/>
        <v/>
      </c>
      <c r="N22" s="150"/>
      <c r="O22" s="153"/>
      <c r="P22" s="79" t="str">
        <f t="shared" si="5"/>
        <v/>
      </c>
      <c r="Q22" s="59">
        <f t="shared" si="10"/>
        <v>45636</v>
      </c>
      <c r="R22" s="33">
        <f t="shared" si="11"/>
        <v>45636</v>
      </c>
      <c r="S22" s="149"/>
      <c r="T22" s="149"/>
      <c r="U22" s="66" t="str">
        <f t="shared" si="6"/>
        <v/>
      </c>
      <c r="V22" s="150"/>
      <c r="W22" s="153"/>
      <c r="X22" s="79" t="str">
        <f t="shared" si="7"/>
        <v/>
      </c>
      <c r="Z22" s="69">
        <f>'1-Quartal'!Z22</f>
        <v>8</v>
      </c>
      <c r="AA22" s="72" t="str">
        <f>'1-Quartal'!AA22</f>
        <v>Rathenau</v>
      </c>
    </row>
    <row r="23" spans="1:27" x14ac:dyDescent="0.2">
      <c r="A23" s="59">
        <f t="shared" si="8"/>
        <v>45576</v>
      </c>
      <c r="B23" s="33">
        <f t="shared" si="2"/>
        <v>45576</v>
      </c>
      <c r="C23" s="149"/>
      <c r="D23" s="149"/>
      <c r="E23" s="66" t="str">
        <f t="shared" si="0"/>
        <v/>
      </c>
      <c r="F23" s="150"/>
      <c r="G23" s="153"/>
      <c r="H23" s="79" t="str">
        <f t="shared" si="3"/>
        <v/>
      </c>
      <c r="I23" s="59">
        <f t="shared" si="9"/>
        <v>45607</v>
      </c>
      <c r="J23" s="33">
        <f t="shared" si="4"/>
        <v>45607</v>
      </c>
      <c r="K23" s="149"/>
      <c r="L23" s="149"/>
      <c r="M23" s="66" t="str">
        <f t="shared" si="1"/>
        <v/>
      </c>
      <c r="N23" s="150"/>
      <c r="O23" s="153"/>
      <c r="P23" s="79" t="str">
        <f t="shared" si="5"/>
        <v/>
      </c>
      <c r="Q23" s="59">
        <f t="shared" si="10"/>
        <v>45637</v>
      </c>
      <c r="R23" s="33">
        <f t="shared" si="11"/>
        <v>45637</v>
      </c>
      <c r="S23" s="149"/>
      <c r="T23" s="149"/>
      <c r="U23" s="66" t="str">
        <f t="shared" si="6"/>
        <v/>
      </c>
      <c r="V23" s="150"/>
      <c r="W23" s="153"/>
      <c r="X23" s="79" t="str">
        <f t="shared" si="7"/>
        <v/>
      </c>
      <c r="Z23" s="69">
        <f>'1-Quartal'!Z23</f>
        <v>9</v>
      </c>
      <c r="AA23" s="72" t="str">
        <f>'1-Quartal'!AA23</f>
        <v>Landkreishalle</v>
      </c>
    </row>
    <row r="24" spans="1:27" x14ac:dyDescent="0.2">
      <c r="A24" s="59">
        <f t="shared" si="8"/>
        <v>45577</v>
      </c>
      <c r="B24" s="33">
        <f t="shared" si="2"/>
        <v>45577</v>
      </c>
      <c r="C24" s="149"/>
      <c r="D24" s="149"/>
      <c r="E24" s="66" t="str">
        <f t="shared" si="0"/>
        <v/>
      </c>
      <c r="F24" s="150"/>
      <c r="G24" s="153"/>
      <c r="H24" s="79" t="str">
        <f t="shared" si="3"/>
        <v/>
      </c>
      <c r="I24" s="59">
        <f t="shared" si="9"/>
        <v>45608</v>
      </c>
      <c r="J24" s="33">
        <f t="shared" si="4"/>
        <v>45608</v>
      </c>
      <c r="K24" s="149"/>
      <c r="L24" s="149"/>
      <c r="M24" s="66" t="str">
        <f t="shared" si="1"/>
        <v/>
      </c>
      <c r="N24" s="150"/>
      <c r="O24" s="153"/>
      <c r="P24" s="79" t="str">
        <f t="shared" si="5"/>
        <v/>
      </c>
      <c r="Q24" s="59">
        <f t="shared" si="10"/>
        <v>45638</v>
      </c>
      <c r="R24" s="33">
        <f t="shared" si="11"/>
        <v>45638</v>
      </c>
      <c r="S24" s="149"/>
      <c r="T24" s="149"/>
      <c r="U24" s="66" t="str">
        <f t="shared" si="6"/>
        <v/>
      </c>
      <c r="V24" s="150"/>
      <c r="W24" s="153"/>
      <c r="X24" s="79" t="str">
        <f t="shared" si="7"/>
        <v/>
      </c>
      <c r="Z24" s="68">
        <f>'1-Quartal'!Z24</f>
        <v>10</v>
      </c>
      <c r="AA24" s="72" t="str">
        <f>'1-Quartal'!AA24</f>
        <v>Friedenschule</v>
      </c>
    </row>
    <row r="25" spans="1:27" x14ac:dyDescent="0.2">
      <c r="A25" s="59">
        <f t="shared" si="8"/>
        <v>45578</v>
      </c>
      <c r="B25" s="33">
        <f t="shared" si="2"/>
        <v>45578</v>
      </c>
      <c r="C25" s="149"/>
      <c r="D25" s="149"/>
      <c r="E25" s="66" t="str">
        <f t="shared" si="0"/>
        <v/>
      </c>
      <c r="F25" s="150"/>
      <c r="G25" s="153"/>
      <c r="H25" s="79" t="str">
        <f t="shared" si="3"/>
        <v/>
      </c>
      <c r="I25" s="59">
        <f t="shared" si="9"/>
        <v>45609</v>
      </c>
      <c r="J25" s="33">
        <f t="shared" si="4"/>
        <v>45609</v>
      </c>
      <c r="K25" s="149"/>
      <c r="L25" s="149"/>
      <c r="M25" s="66" t="str">
        <f t="shared" si="1"/>
        <v/>
      </c>
      <c r="N25" s="150"/>
      <c r="O25" s="153"/>
      <c r="P25" s="79" t="str">
        <f t="shared" si="5"/>
        <v/>
      </c>
      <c r="Q25" s="59">
        <f t="shared" si="10"/>
        <v>45639</v>
      </c>
      <c r="R25" s="33">
        <f t="shared" si="11"/>
        <v>45639</v>
      </c>
      <c r="S25" s="149"/>
      <c r="T25" s="149"/>
      <c r="U25" s="66" t="str">
        <f t="shared" si="6"/>
        <v/>
      </c>
      <c r="V25" s="150"/>
      <c r="W25" s="153"/>
      <c r="X25" s="79" t="str">
        <f t="shared" si="7"/>
        <v/>
      </c>
      <c r="Z25" s="68">
        <f>'1-Quartal'!Z25</f>
        <v>11</v>
      </c>
      <c r="AA25" s="72" t="str">
        <f>'1-Quartal'!AA25</f>
        <v>Fr.-Fischer-Schule</v>
      </c>
    </row>
    <row r="26" spans="1:27" x14ac:dyDescent="0.2">
      <c r="A26" s="59">
        <f t="shared" si="8"/>
        <v>45579</v>
      </c>
      <c r="B26" s="33">
        <f t="shared" si="2"/>
        <v>45579</v>
      </c>
      <c r="C26" s="149"/>
      <c r="D26" s="149"/>
      <c r="E26" s="66" t="str">
        <f t="shared" si="0"/>
        <v/>
      </c>
      <c r="F26" s="150"/>
      <c r="G26" s="153"/>
      <c r="H26" s="79" t="str">
        <f t="shared" si="3"/>
        <v/>
      </c>
      <c r="I26" s="59">
        <f t="shared" si="9"/>
        <v>45610</v>
      </c>
      <c r="J26" s="33">
        <f t="shared" si="4"/>
        <v>45610</v>
      </c>
      <c r="K26" s="149"/>
      <c r="L26" s="149"/>
      <c r="M26" s="66" t="str">
        <f t="shared" si="1"/>
        <v/>
      </c>
      <c r="N26" s="150"/>
      <c r="O26" s="153"/>
      <c r="P26" s="79" t="str">
        <f t="shared" si="5"/>
        <v/>
      </c>
      <c r="Q26" s="59">
        <f t="shared" si="10"/>
        <v>45640</v>
      </c>
      <c r="R26" s="33">
        <f t="shared" si="11"/>
        <v>45640</v>
      </c>
      <c r="S26" s="149"/>
      <c r="T26" s="149"/>
      <c r="U26" s="66" t="str">
        <f t="shared" si="6"/>
        <v/>
      </c>
      <c r="V26" s="150"/>
      <c r="W26" s="153"/>
      <c r="X26" s="79" t="str">
        <f t="shared" si="7"/>
        <v/>
      </c>
      <c r="Z26" s="68">
        <f>'1-Quartal'!Z26</f>
        <v>12</v>
      </c>
      <c r="AA26" s="72" t="str">
        <f>'1-Quartal'!AA26</f>
        <v>Tennis-Halle</v>
      </c>
    </row>
    <row r="27" spans="1:27" x14ac:dyDescent="0.2">
      <c r="A27" s="59">
        <f t="shared" si="8"/>
        <v>45580</v>
      </c>
      <c r="B27" s="33">
        <f t="shared" si="2"/>
        <v>45580</v>
      </c>
      <c r="C27" s="149"/>
      <c r="D27" s="149"/>
      <c r="E27" s="66" t="str">
        <f t="shared" si="0"/>
        <v/>
      </c>
      <c r="F27" s="150"/>
      <c r="G27" s="153"/>
      <c r="H27" s="79" t="str">
        <f t="shared" si="3"/>
        <v/>
      </c>
      <c r="I27" s="59">
        <f t="shared" si="9"/>
        <v>45611</v>
      </c>
      <c r="J27" s="33">
        <f t="shared" si="4"/>
        <v>45611</v>
      </c>
      <c r="K27" s="149"/>
      <c r="L27" s="149"/>
      <c r="M27" s="66" t="str">
        <f t="shared" si="1"/>
        <v/>
      </c>
      <c r="N27" s="150"/>
      <c r="O27" s="153"/>
      <c r="P27" s="79" t="str">
        <f t="shared" si="5"/>
        <v/>
      </c>
      <c r="Q27" s="59">
        <f t="shared" si="10"/>
        <v>45641</v>
      </c>
      <c r="R27" s="33">
        <f t="shared" si="11"/>
        <v>45641</v>
      </c>
      <c r="S27" s="149"/>
      <c r="T27" s="149"/>
      <c r="U27" s="66" t="str">
        <f t="shared" si="6"/>
        <v/>
      </c>
      <c r="V27" s="150"/>
      <c r="W27" s="153"/>
      <c r="X27" s="79" t="str">
        <f t="shared" si="7"/>
        <v/>
      </c>
      <c r="Z27" s="157">
        <v>13</v>
      </c>
      <c r="AA27" s="72" t="s">
        <v>52</v>
      </c>
    </row>
    <row r="28" spans="1:27" x14ac:dyDescent="0.2">
      <c r="A28" s="59">
        <f t="shared" si="8"/>
        <v>45581</v>
      </c>
      <c r="B28" s="33">
        <f t="shared" si="2"/>
        <v>45581</v>
      </c>
      <c r="C28" s="149"/>
      <c r="D28" s="149"/>
      <c r="E28" s="66" t="str">
        <f t="shared" si="0"/>
        <v/>
      </c>
      <c r="F28" s="150"/>
      <c r="G28" s="153"/>
      <c r="H28" s="79" t="str">
        <f t="shared" si="3"/>
        <v/>
      </c>
      <c r="I28" s="59">
        <f t="shared" si="9"/>
        <v>45612</v>
      </c>
      <c r="J28" s="33">
        <f t="shared" si="4"/>
        <v>45612</v>
      </c>
      <c r="K28" s="149"/>
      <c r="L28" s="149"/>
      <c r="M28" s="66" t="str">
        <f t="shared" si="1"/>
        <v/>
      </c>
      <c r="N28" s="150"/>
      <c r="O28" s="153"/>
      <c r="P28" s="79" t="str">
        <f t="shared" si="5"/>
        <v/>
      </c>
      <c r="Q28" s="59">
        <f t="shared" si="10"/>
        <v>45642</v>
      </c>
      <c r="R28" s="33">
        <f t="shared" si="11"/>
        <v>45642</v>
      </c>
      <c r="S28" s="149"/>
      <c r="T28" s="149"/>
      <c r="U28" s="66" t="str">
        <f t="shared" si="6"/>
        <v/>
      </c>
      <c r="V28" s="150"/>
      <c r="W28" s="153"/>
      <c r="X28" s="79" t="str">
        <f t="shared" si="7"/>
        <v/>
      </c>
    </row>
    <row r="29" spans="1:27" x14ac:dyDescent="0.2">
      <c r="A29" s="59">
        <f t="shared" si="8"/>
        <v>45582</v>
      </c>
      <c r="B29" s="33">
        <f t="shared" si="2"/>
        <v>45582</v>
      </c>
      <c r="C29" s="149"/>
      <c r="D29" s="149"/>
      <c r="E29" s="66" t="str">
        <f t="shared" si="0"/>
        <v/>
      </c>
      <c r="F29" s="150"/>
      <c r="G29" s="153"/>
      <c r="H29" s="79" t="str">
        <f t="shared" si="3"/>
        <v/>
      </c>
      <c r="I29" s="59">
        <f t="shared" si="9"/>
        <v>45613</v>
      </c>
      <c r="J29" s="33">
        <f t="shared" si="4"/>
        <v>45613</v>
      </c>
      <c r="K29" s="149"/>
      <c r="L29" s="149"/>
      <c r="M29" s="66" t="str">
        <f t="shared" si="1"/>
        <v/>
      </c>
      <c r="N29" s="150"/>
      <c r="O29" s="153"/>
      <c r="P29" s="79" t="str">
        <f t="shared" si="5"/>
        <v/>
      </c>
      <c r="Q29" s="59">
        <f t="shared" si="10"/>
        <v>45643</v>
      </c>
      <c r="R29" s="33">
        <f t="shared" si="11"/>
        <v>45643</v>
      </c>
      <c r="S29" s="149"/>
      <c r="T29" s="149"/>
      <c r="U29" s="66" t="str">
        <f t="shared" si="6"/>
        <v/>
      </c>
      <c r="V29" s="150"/>
      <c r="W29" s="153"/>
      <c r="X29" s="79" t="str">
        <f t="shared" si="7"/>
        <v/>
      </c>
    </row>
    <row r="30" spans="1:27" x14ac:dyDescent="0.2">
      <c r="A30" s="59">
        <f t="shared" si="8"/>
        <v>45583</v>
      </c>
      <c r="B30" s="33">
        <f t="shared" si="2"/>
        <v>45583</v>
      </c>
      <c r="C30" s="149"/>
      <c r="D30" s="149"/>
      <c r="E30" s="66" t="str">
        <f t="shared" si="0"/>
        <v/>
      </c>
      <c r="F30" s="150"/>
      <c r="G30" s="153"/>
      <c r="H30" s="79" t="str">
        <f t="shared" si="3"/>
        <v/>
      </c>
      <c r="I30" s="59">
        <f t="shared" si="9"/>
        <v>45614</v>
      </c>
      <c r="J30" s="33">
        <f t="shared" si="4"/>
        <v>45614</v>
      </c>
      <c r="K30" s="149"/>
      <c r="L30" s="149"/>
      <c r="M30" s="66" t="str">
        <f t="shared" si="1"/>
        <v/>
      </c>
      <c r="N30" s="150"/>
      <c r="O30" s="153"/>
      <c r="P30" s="79" t="str">
        <f t="shared" si="5"/>
        <v/>
      </c>
      <c r="Q30" s="59">
        <f t="shared" si="10"/>
        <v>45644</v>
      </c>
      <c r="R30" s="33">
        <f t="shared" si="11"/>
        <v>45644</v>
      </c>
      <c r="S30" s="149"/>
      <c r="T30" s="149"/>
      <c r="U30" s="66" t="str">
        <f t="shared" si="6"/>
        <v/>
      </c>
      <c r="V30" s="150"/>
      <c r="W30" s="153"/>
      <c r="X30" s="79" t="str">
        <f t="shared" si="7"/>
        <v/>
      </c>
    </row>
    <row r="31" spans="1:27" x14ac:dyDescent="0.2">
      <c r="A31" s="59">
        <f t="shared" si="8"/>
        <v>45584</v>
      </c>
      <c r="B31" s="33">
        <f t="shared" si="2"/>
        <v>45584</v>
      </c>
      <c r="C31" s="149"/>
      <c r="D31" s="149"/>
      <c r="E31" s="66" t="str">
        <f t="shared" si="0"/>
        <v/>
      </c>
      <c r="F31" s="150"/>
      <c r="G31" s="153"/>
      <c r="H31" s="79" t="str">
        <f t="shared" si="3"/>
        <v/>
      </c>
      <c r="I31" s="59">
        <f t="shared" si="9"/>
        <v>45615</v>
      </c>
      <c r="J31" s="33">
        <f t="shared" si="4"/>
        <v>45615</v>
      </c>
      <c r="K31" s="149"/>
      <c r="L31" s="149"/>
      <c r="M31" s="66" t="str">
        <f t="shared" si="1"/>
        <v/>
      </c>
      <c r="N31" s="150"/>
      <c r="O31" s="153"/>
      <c r="P31" s="79" t="str">
        <f t="shared" si="5"/>
        <v/>
      </c>
      <c r="Q31" s="59">
        <f t="shared" si="10"/>
        <v>45645</v>
      </c>
      <c r="R31" s="33">
        <f t="shared" si="11"/>
        <v>45645</v>
      </c>
      <c r="S31" s="149"/>
      <c r="T31" s="149"/>
      <c r="U31" s="66" t="str">
        <f t="shared" si="6"/>
        <v/>
      </c>
      <c r="V31" s="150"/>
      <c r="W31" s="153"/>
      <c r="X31" s="79" t="str">
        <f t="shared" si="7"/>
        <v/>
      </c>
    </row>
    <row r="32" spans="1:27" x14ac:dyDescent="0.2">
      <c r="A32" s="59">
        <f t="shared" si="8"/>
        <v>45585</v>
      </c>
      <c r="B32" s="33">
        <f t="shared" si="2"/>
        <v>45585</v>
      </c>
      <c r="C32" s="149"/>
      <c r="D32" s="149"/>
      <c r="E32" s="66" t="str">
        <f t="shared" si="0"/>
        <v/>
      </c>
      <c r="F32" s="150"/>
      <c r="G32" s="153"/>
      <c r="H32" s="79" t="str">
        <f t="shared" si="3"/>
        <v/>
      </c>
      <c r="I32" s="59">
        <f t="shared" si="9"/>
        <v>45616</v>
      </c>
      <c r="J32" s="33">
        <f t="shared" si="4"/>
        <v>45616</v>
      </c>
      <c r="K32" s="149"/>
      <c r="L32" s="149"/>
      <c r="M32" s="66" t="str">
        <f t="shared" si="1"/>
        <v/>
      </c>
      <c r="N32" s="150"/>
      <c r="O32" s="153"/>
      <c r="P32" s="79" t="str">
        <f t="shared" si="5"/>
        <v/>
      </c>
      <c r="Q32" s="59">
        <f t="shared" si="10"/>
        <v>45646</v>
      </c>
      <c r="R32" s="33">
        <f t="shared" si="11"/>
        <v>45646</v>
      </c>
      <c r="S32" s="149"/>
      <c r="T32" s="149"/>
      <c r="U32" s="66" t="str">
        <f t="shared" si="6"/>
        <v/>
      </c>
      <c r="V32" s="150"/>
      <c r="W32" s="153"/>
      <c r="X32" s="79" t="str">
        <f t="shared" si="7"/>
        <v/>
      </c>
    </row>
    <row r="33" spans="1:26" x14ac:dyDescent="0.2">
      <c r="A33" s="59">
        <f t="shared" si="8"/>
        <v>45586</v>
      </c>
      <c r="B33" s="33">
        <f t="shared" si="2"/>
        <v>45586</v>
      </c>
      <c r="C33" s="149"/>
      <c r="D33" s="149"/>
      <c r="E33" s="66" t="str">
        <f t="shared" si="0"/>
        <v/>
      </c>
      <c r="F33" s="150"/>
      <c r="G33" s="153"/>
      <c r="H33" s="79" t="str">
        <f t="shared" si="3"/>
        <v/>
      </c>
      <c r="I33" s="59">
        <f t="shared" si="9"/>
        <v>45617</v>
      </c>
      <c r="J33" s="33">
        <f t="shared" si="4"/>
        <v>45617</v>
      </c>
      <c r="K33" s="149"/>
      <c r="L33" s="149"/>
      <c r="M33" s="66" t="str">
        <f t="shared" si="1"/>
        <v/>
      </c>
      <c r="N33" s="150"/>
      <c r="O33" s="153"/>
      <c r="P33" s="79" t="str">
        <f t="shared" si="5"/>
        <v/>
      </c>
      <c r="Q33" s="59">
        <f t="shared" si="10"/>
        <v>45647</v>
      </c>
      <c r="R33" s="33">
        <f t="shared" si="11"/>
        <v>45647</v>
      </c>
      <c r="S33" s="149"/>
      <c r="T33" s="149"/>
      <c r="U33" s="66" t="str">
        <f t="shared" si="6"/>
        <v/>
      </c>
      <c r="V33" s="150"/>
      <c r="W33" s="153"/>
      <c r="X33" s="79" t="str">
        <f t="shared" si="7"/>
        <v/>
      </c>
    </row>
    <row r="34" spans="1:26" x14ac:dyDescent="0.2">
      <c r="A34" s="59">
        <f t="shared" si="8"/>
        <v>45587</v>
      </c>
      <c r="B34" s="33">
        <f t="shared" si="2"/>
        <v>45587</v>
      </c>
      <c r="C34" s="149"/>
      <c r="D34" s="149"/>
      <c r="E34" s="66" t="str">
        <f t="shared" si="0"/>
        <v/>
      </c>
      <c r="F34" s="150"/>
      <c r="G34" s="153"/>
      <c r="H34" s="79" t="str">
        <f t="shared" si="3"/>
        <v/>
      </c>
      <c r="I34" s="59">
        <f t="shared" si="9"/>
        <v>45618</v>
      </c>
      <c r="J34" s="33">
        <f t="shared" si="4"/>
        <v>45618</v>
      </c>
      <c r="K34" s="149"/>
      <c r="L34" s="149"/>
      <c r="M34" s="66" t="str">
        <f t="shared" si="1"/>
        <v/>
      </c>
      <c r="N34" s="150"/>
      <c r="O34" s="153"/>
      <c r="P34" s="79" t="str">
        <f t="shared" si="5"/>
        <v/>
      </c>
      <c r="Q34" s="59">
        <f t="shared" si="10"/>
        <v>45648</v>
      </c>
      <c r="R34" s="33">
        <f t="shared" si="11"/>
        <v>45648</v>
      </c>
      <c r="S34" s="149"/>
      <c r="T34" s="149"/>
      <c r="U34" s="66" t="str">
        <f t="shared" si="6"/>
        <v/>
      </c>
      <c r="V34" s="150"/>
      <c r="W34" s="153"/>
      <c r="X34" s="79" t="str">
        <f t="shared" si="7"/>
        <v/>
      </c>
    </row>
    <row r="35" spans="1:26" x14ac:dyDescent="0.2">
      <c r="A35" s="59">
        <f t="shared" si="8"/>
        <v>45588</v>
      </c>
      <c r="B35" s="33">
        <f t="shared" si="2"/>
        <v>45588</v>
      </c>
      <c r="C35" s="149"/>
      <c r="D35" s="149"/>
      <c r="E35" s="66" t="str">
        <f t="shared" si="0"/>
        <v/>
      </c>
      <c r="F35" s="150"/>
      <c r="G35" s="153"/>
      <c r="H35" s="79" t="str">
        <f t="shared" si="3"/>
        <v/>
      </c>
      <c r="I35" s="59">
        <f t="shared" si="9"/>
        <v>45619</v>
      </c>
      <c r="J35" s="33">
        <f t="shared" si="4"/>
        <v>45619</v>
      </c>
      <c r="K35" s="149"/>
      <c r="L35" s="149"/>
      <c r="M35" s="66" t="str">
        <f t="shared" si="1"/>
        <v/>
      </c>
      <c r="N35" s="150"/>
      <c r="O35" s="153"/>
      <c r="P35" s="79" t="str">
        <f t="shared" si="5"/>
        <v/>
      </c>
      <c r="Q35" s="173">
        <f t="shared" si="10"/>
        <v>45649</v>
      </c>
      <c r="R35" s="174">
        <f t="shared" si="11"/>
        <v>45649</v>
      </c>
      <c r="S35" s="176"/>
      <c r="T35" s="176"/>
      <c r="U35" s="181" t="str">
        <f t="shared" si="6"/>
        <v/>
      </c>
      <c r="V35" s="178"/>
      <c r="W35" s="179"/>
      <c r="X35" s="182" t="str">
        <f t="shared" si="7"/>
        <v/>
      </c>
    </row>
    <row r="36" spans="1:26" x14ac:dyDescent="0.2">
      <c r="A36" s="59">
        <f t="shared" si="8"/>
        <v>45589</v>
      </c>
      <c r="B36" s="33">
        <f t="shared" si="2"/>
        <v>45589</v>
      </c>
      <c r="C36" s="149"/>
      <c r="D36" s="149"/>
      <c r="E36" s="66" t="str">
        <f t="shared" si="0"/>
        <v/>
      </c>
      <c r="F36" s="150"/>
      <c r="G36" s="153"/>
      <c r="H36" s="79" t="str">
        <f t="shared" si="3"/>
        <v/>
      </c>
      <c r="I36" s="59">
        <f t="shared" si="9"/>
        <v>45620</v>
      </c>
      <c r="J36" s="33">
        <f t="shared" si="4"/>
        <v>45620</v>
      </c>
      <c r="K36" s="149"/>
      <c r="L36" s="149"/>
      <c r="M36" s="66" t="str">
        <f t="shared" si="1"/>
        <v/>
      </c>
      <c r="N36" s="150"/>
      <c r="O36" s="153"/>
      <c r="P36" s="79" t="str">
        <f t="shared" si="5"/>
        <v/>
      </c>
      <c r="Q36" s="173">
        <f t="shared" si="10"/>
        <v>45650</v>
      </c>
      <c r="R36" s="174">
        <f t="shared" si="11"/>
        <v>45650</v>
      </c>
      <c r="S36" s="176"/>
      <c r="T36" s="176"/>
      <c r="U36" s="181" t="str">
        <f t="shared" si="6"/>
        <v/>
      </c>
      <c r="V36" s="178"/>
      <c r="W36" s="179"/>
      <c r="X36" s="182" t="str">
        <f t="shared" si="7"/>
        <v/>
      </c>
    </row>
    <row r="37" spans="1:26" x14ac:dyDescent="0.2">
      <c r="A37" s="59">
        <f t="shared" si="8"/>
        <v>45590</v>
      </c>
      <c r="B37" s="33">
        <f t="shared" si="2"/>
        <v>45590</v>
      </c>
      <c r="C37" s="149"/>
      <c r="D37" s="149"/>
      <c r="E37" s="66" t="str">
        <f t="shared" si="0"/>
        <v/>
      </c>
      <c r="F37" s="150"/>
      <c r="G37" s="153"/>
      <c r="H37" s="79" t="str">
        <f t="shared" si="3"/>
        <v/>
      </c>
      <c r="I37" s="59">
        <f t="shared" si="9"/>
        <v>45621</v>
      </c>
      <c r="J37" s="33">
        <f t="shared" si="4"/>
        <v>45621</v>
      </c>
      <c r="K37" s="149"/>
      <c r="L37" s="149"/>
      <c r="M37" s="66" t="str">
        <f t="shared" si="1"/>
        <v/>
      </c>
      <c r="N37" s="150"/>
      <c r="O37" s="153"/>
      <c r="P37" s="79" t="str">
        <f t="shared" si="5"/>
        <v/>
      </c>
      <c r="Q37" s="183">
        <f t="shared" si="10"/>
        <v>45651</v>
      </c>
      <c r="R37" s="184">
        <f t="shared" si="11"/>
        <v>45651</v>
      </c>
      <c r="S37" s="186"/>
      <c r="T37" s="186"/>
      <c r="U37" s="203" t="str">
        <f t="shared" si="6"/>
        <v/>
      </c>
      <c r="V37" s="188"/>
      <c r="W37" s="189"/>
      <c r="X37" s="204" t="str">
        <f t="shared" si="7"/>
        <v/>
      </c>
    </row>
    <row r="38" spans="1:26" x14ac:dyDescent="0.2">
      <c r="A38" s="59">
        <f t="shared" si="8"/>
        <v>45591</v>
      </c>
      <c r="B38" s="33">
        <f t="shared" si="2"/>
        <v>45591</v>
      </c>
      <c r="C38" s="149"/>
      <c r="D38" s="149"/>
      <c r="E38" s="66" t="str">
        <f t="shared" si="0"/>
        <v/>
      </c>
      <c r="F38" s="150"/>
      <c r="G38" s="153"/>
      <c r="H38" s="79" t="str">
        <f t="shared" si="3"/>
        <v/>
      </c>
      <c r="I38" s="59">
        <f t="shared" si="9"/>
        <v>45622</v>
      </c>
      <c r="J38" s="33">
        <f t="shared" si="4"/>
        <v>45622</v>
      </c>
      <c r="K38" s="149"/>
      <c r="L38" s="149"/>
      <c r="M38" s="66" t="str">
        <f t="shared" si="1"/>
        <v/>
      </c>
      <c r="N38" s="150"/>
      <c r="O38" s="153"/>
      <c r="P38" s="79" t="str">
        <f t="shared" si="5"/>
        <v/>
      </c>
      <c r="Q38" s="183">
        <f t="shared" si="10"/>
        <v>45652</v>
      </c>
      <c r="R38" s="184">
        <f t="shared" si="11"/>
        <v>45652</v>
      </c>
      <c r="S38" s="186"/>
      <c r="T38" s="186"/>
      <c r="U38" s="203" t="str">
        <f t="shared" si="6"/>
        <v/>
      </c>
      <c r="V38" s="188"/>
      <c r="W38" s="189"/>
      <c r="X38" s="204" t="str">
        <f t="shared" si="7"/>
        <v/>
      </c>
    </row>
    <row r="39" spans="1:26" x14ac:dyDescent="0.2">
      <c r="A39" s="59">
        <f t="shared" si="8"/>
        <v>45592</v>
      </c>
      <c r="B39" s="33">
        <f t="shared" si="2"/>
        <v>45592</v>
      </c>
      <c r="C39" s="149"/>
      <c r="D39" s="149"/>
      <c r="E39" s="66" t="str">
        <f t="shared" si="0"/>
        <v/>
      </c>
      <c r="F39" s="150"/>
      <c r="G39" s="153"/>
      <c r="H39" s="79" t="str">
        <f t="shared" si="3"/>
        <v/>
      </c>
      <c r="I39" s="59">
        <f t="shared" si="9"/>
        <v>45623</v>
      </c>
      <c r="J39" s="33">
        <f t="shared" si="4"/>
        <v>45623</v>
      </c>
      <c r="K39" s="149"/>
      <c r="L39" s="149"/>
      <c r="M39" s="66" t="str">
        <f>IF(ISBLANK(K39),"",ROUNDDOWN((L39-K39)*24*60/45,0))</f>
        <v/>
      </c>
      <c r="N39" s="150"/>
      <c r="O39" s="153"/>
      <c r="P39" s="79" t="str">
        <f t="shared" si="5"/>
        <v/>
      </c>
      <c r="Q39" s="173">
        <f t="shared" si="10"/>
        <v>45653</v>
      </c>
      <c r="R39" s="174">
        <f t="shared" si="11"/>
        <v>45653</v>
      </c>
      <c r="S39" s="176"/>
      <c r="T39" s="176"/>
      <c r="U39" s="181" t="str">
        <f t="shared" si="6"/>
        <v/>
      </c>
      <c r="V39" s="178"/>
      <c r="W39" s="179"/>
      <c r="X39" s="182" t="str">
        <f t="shared" si="7"/>
        <v/>
      </c>
    </row>
    <row r="40" spans="1:26" x14ac:dyDescent="0.2">
      <c r="A40" s="173">
        <f t="shared" si="8"/>
        <v>45593</v>
      </c>
      <c r="B40" s="174">
        <f t="shared" si="2"/>
        <v>45593</v>
      </c>
      <c r="C40" s="176"/>
      <c r="D40" s="176"/>
      <c r="E40" s="181" t="str">
        <f t="shared" si="0"/>
        <v/>
      </c>
      <c r="F40" s="178"/>
      <c r="G40" s="179"/>
      <c r="H40" s="182" t="str">
        <f t="shared" si="3"/>
        <v/>
      </c>
      <c r="I40" s="59">
        <f t="shared" si="9"/>
        <v>45624</v>
      </c>
      <c r="J40" s="33">
        <f t="shared" si="4"/>
        <v>45624</v>
      </c>
      <c r="K40" s="149"/>
      <c r="L40" s="149"/>
      <c r="M40" s="66" t="str">
        <f t="shared" si="1"/>
        <v/>
      </c>
      <c r="N40" s="150"/>
      <c r="O40" s="153"/>
      <c r="P40" s="79" t="str">
        <f t="shared" si="5"/>
        <v/>
      </c>
      <c r="Q40" s="173">
        <f t="shared" si="10"/>
        <v>45654</v>
      </c>
      <c r="R40" s="174">
        <f t="shared" si="11"/>
        <v>45654</v>
      </c>
      <c r="S40" s="176"/>
      <c r="T40" s="176"/>
      <c r="U40" s="181" t="str">
        <f t="shared" si="6"/>
        <v/>
      </c>
      <c r="V40" s="178"/>
      <c r="W40" s="179"/>
      <c r="X40" s="182" t="str">
        <f t="shared" si="7"/>
        <v/>
      </c>
    </row>
    <row r="41" spans="1:26" x14ac:dyDescent="0.2">
      <c r="A41" s="173">
        <f t="shared" si="8"/>
        <v>45594</v>
      </c>
      <c r="B41" s="174">
        <f t="shared" si="2"/>
        <v>45594</v>
      </c>
      <c r="C41" s="176"/>
      <c r="D41" s="176"/>
      <c r="E41" s="181" t="str">
        <f t="shared" si="0"/>
        <v/>
      </c>
      <c r="F41" s="178"/>
      <c r="G41" s="179"/>
      <c r="H41" s="182" t="str">
        <f t="shared" si="3"/>
        <v/>
      </c>
      <c r="I41" s="59">
        <f t="shared" si="9"/>
        <v>45625</v>
      </c>
      <c r="J41" s="33">
        <f t="shared" si="4"/>
        <v>45625</v>
      </c>
      <c r="K41" s="149"/>
      <c r="L41" s="149"/>
      <c r="M41" s="66" t="str">
        <f t="shared" si="1"/>
        <v/>
      </c>
      <c r="N41" s="150"/>
      <c r="O41" s="153"/>
      <c r="P41" s="79" t="str">
        <f t="shared" si="5"/>
        <v/>
      </c>
      <c r="Q41" s="173">
        <f t="shared" si="10"/>
        <v>45655</v>
      </c>
      <c r="R41" s="174">
        <f t="shared" si="11"/>
        <v>45655</v>
      </c>
      <c r="S41" s="176"/>
      <c r="T41" s="176"/>
      <c r="U41" s="181" t="str">
        <f t="shared" si="6"/>
        <v/>
      </c>
      <c r="V41" s="178"/>
      <c r="W41" s="179"/>
      <c r="X41" s="182" t="str">
        <f t="shared" si="7"/>
        <v/>
      </c>
    </row>
    <row r="42" spans="1:26" x14ac:dyDescent="0.2">
      <c r="A42" s="173">
        <f t="shared" si="8"/>
        <v>45595</v>
      </c>
      <c r="B42" s="174">
        <f t="shared" si="2"/>
        <v>45595</v>
      </c>
      <c r="C42" s="176"/>
      <c r="D42" s="176"/>
      <c r="E42" s="181" t="str">
        <f t="shared" si="0"/>
        <v/>
      </c>
      <c r="F42" s="178"/>
      <c r="G42" s="179"/>
      <c r="H42" s="182" t="str">
        <f t="shared" si="3"/>
        <v/>
      </c>
      <c r="I42" s="59">
        <f t="shared" si="9"/>
        <v>45626</v>
      </c>
      <c r="J42" s="33">
        <f t="shared" si="4"/>
        <v>45626</v>
      </c>
      <c r="K42" s="149"/>
      <c r="L42" s="149"/>
      <c r="M42" s="66" t="str">
        <f t="shared" si="1"/>
        <v/>
      </c>
      <c r="N42" s="150"/>
      <c r="O42" s="153"/>
      <c r="P42" s="79" t="str">
        <f t="shared" si="5"/>
        <v/>
      </c>
      <c r="Q42" s="173">
        <f t="shared" si="10"/>
        <v>45656</v>
      </c>
      <c r="R42" s="174">
        <f t="shared" si="11"/>
        <v>45656</v>
      </c>
      <c r="S42" s="176"/>
      <c r="T42" s="176"/>
      <c r="U42" s="181" t="str">
        <f t="shared" si="6"/>
        <v/>
      </c>
      <c r="V42" s="178"/>
      <c r="W42" s="179"/>
      <c r="X42" s="182" t="str">
        <f t="shared" si="7"/>
        <v/>
      </c>
    </row>
    <row r="43" spans="1:26" x14ac:dyDescent="0.2">
      <c r="A43" s="173">
        <f t="shared" si="8"/>
        <v>45596</v>
      </c>
      <c r="B43" s="174">
        <f t="shared" si="2"/>
        <v>45596</v>
      </c>
      <c r="C43" s="176"/>
      <c r="D43" s="176"/>
      <c r="E43" s="181" t="str">
        <f t="shared" si="0"/>
        <v/>
      </c>
      <c r="F43" s="178"/>
      <c r="G43" s="179"/>
      <c r="H43" s="182" t="str">
        <f t="shared" si="3"/>
        <v/>
      </c>
      <c r="I43" s="59" t="str">
        <f>IF(I42="","",IF(MONTH(I42+1)=MONTH($I$13),I42+1,""))</f>
        <v/>
      </c>
      <c r="J43" s="49" t="str">
        <f t="shared" si="4"/>
        <v/>
      </c>
      <c r="K43" s="33"/>
      <c r="L43" s="8"/>
      <c r="M43" s="50"/>
      <c r="N43" s="51"/>
      <c r="O43" s="55"/>
      <c r="P43" s="10"/>
      <c r="Q43" s="173">
        <f t="shared" si="10"/>
        <v>45657</v>
      </c>
      <c r="R43" s="174">
        <f t="shared" si="11"/>
        <v>45657</v>
      </c>
      <c r="S43" s="176"/>
      <c r="T43" s="176"/>
      <c r="U43" s="181" t="str">
        <f t="shared" si="6"/>
        <v/>
      </c>
      <c r="V43" s="178"/>
      <c r="W43" s="179"/>
      <c r="X43" s="182" t="str">
        <f t="shared" si="7"/>
        <v/>
      </c>
    </row>
    <row r="44" spans="1:26" ht="24.75" customHeight="1" thickBot="1" x14ac:dyDescent="0.25">
      <c r="A44" s="233" t="s">
        <v>11</v>
      </c>
      <c r="B44" s="234"/>
      <c r="C44" s="234"/>
      <c r="D44" s="235"/>
      <c r="E44" s="67">
        <f>SUM(E13:E43)</f>
        <v>0</v>
      </c>
      <c r="F44" s="52"/>
      <c r="G44" s="56"/>
      <c r="H44" s="80"/>
      <c r="I44" s="233" t="s">
        <v>11</v>
      </c>
      <c r="J44" s="234"/>
      <c r="K44" s="234"/>
      <c r="L44" s="235"/>
      <c r="M44" s="11">
        <f>SUM(M13:M43)</f>
        <v>0</v>
      </c>
      <c r="N44" s="30"/>
      <c r="O44" s="57"/>
      <c r="P44" s="32"/>
      <c r="Q44" s="233" t="s">
        <v>11</v>
      </c>
      <c r="R44" s="234"/>
      <c r="S44" s="234"/>
      <c r="T44" s="235"/>
      <c r="U44" s="11">
        <f>SUM(U13:U43)</f>
        <v>0</v>
      </c>
      <c r="V44" s="12"/>
      <c r="W44" s="58"/>
      <c r="X44" s="13"/>
    </row>
    <row r="45" spans="1:26" ht="29.25" customHeight="1" x14ac:dyDescent="0.2">
      <c r="A45" s="218">
        <f>J45*P45</f>
        <v>0</v>
      </c>
      <c r="B45" s="219"/>
      <c r="C45" s="219"/>
      <c r="D45" s="220"/>
      <c r="E45" s="4"/>
      <c r="F45" s="4"/>
      <c r="G45" s="4"/>
      <c r="H45" s="154" t="s">
        <v>46</v>
      </c>
      <c r="I45" s="22"/>
      <c r="J45" s="231">
        <f>E44+M44+U44</f>
        <v>0</v>
      </c>
      <c r="K45" s="231"/>
      <c r="L45" s="232"/>
      <c r="M45" s="4"/>
      <c r="N45" s="4"/>
      <c r="O45" s="4"/>
      <c r="P45" s="31">
        <f>'1-Quartal'!$P$45</f>
        <v>5.5</v>
      </c>
      <c r="Q45" s="4"/>
      <c r="R45" s="4"/>
      <c r="S45" s="4"/>
      <c r="T45" s="4"/>
      <c r="U45" s="4"/>
      <c r="V45" s="4"/>
      <c r="W45" s="4"/>
      <c r="X45" s="19"/>
    </row>
    <row r="46" spans="1:26" x14ac:dyDescent="0.2">
      <c r="A46" s="221" t="s">
        <v>13</v>
      </c>
      <c r="B46" s="222"/>
      <c r="C46" s="223"/>
      <c r="D46" s="224"/>
      <c r="E46" s="23"/>
      <c r="F46" s="23"/>
      <c r="G46" s="23"/>
      <c r="H46" s="82" t="s">
        <v>16</v>
      </c>
      <c r="I46" s="25"/>
      <c r="J46" s="26" t="s">
        <v>14</v>
      </c>
      <c r="K46" s="26"/>
      <c r="L46" s="27"/>
      <c r="M46" s="23"/>
      <c r="N46" s="23"/>
      <c r="O46" s="23"/>
      <c r="P46" s="28" t="s">
        <v>15</v>
      </c>
      <c r="Q46" s="4"/>
      <c r="R46" s="4"/>
      <c r="S46" s="4"/>
      <c r="T46" s="4"/>
      <c r="U46" s="4"/>
      <c r="V46" s="4"/>
      <c r="W46" s="4"/>
      <c r="X46" s="19"/>
    </row>
    <row r="47" spans="1:26" ht="47.25" customHeight="1" x14ac:dyDescent="0.2">
      <c r="A47" s="312"/>
      <c r="B47" s="246"/>
      <c r="C47" s="53"/>
      <c r="D47" s="227" t="str">
        <f>'1-Quartal'!$D$47</f>
        <v>Max Mustermann</v>
      </c>
      <c r="E47" s="228"/>
      <c r="F47" s="228"/>
      <c r="G47" s="228"/>
      <c r="H47" s="228"/>
      <c r="I47" s="228"/>
      <c r="J47" s="228"/>
      <c r="K47" s="228"/>
      <c r="L47" s="229"/>
      <c r="M47" s="252"/>
      <c r="N47" s="246"/>
      <c r="O47" s="53"/>
      <c r="P47" s="14"/>
      <c r="Q47" s="245"/>
      <c r="R47" s="245"/>
      <c r="S47" s="245"/>
      <c r="T47" s="245"/>
      <c r="U47" s="245"/>
      <c r="V47" s="245"/>
      <c r="W47" s="245"/>
      <c r="X47" s="246"/>
    </row>
    <row r="48" spans="1:26" s="15" customFormat="1" ht="17.25" customHeight="1" x14ac:dyDescent="0.2">
      <c r="A48" s="247" t="s">
        <v>3</v>
      </c>
      <c r="B48" s="253"/>
      <c r="C48" s="24"/>
      <c r="D48" s="249" t="s">
        <v>12</v>
      </c>
      <c r="E48" s="250"/>
      <c r="F48" s="250"/>
      <c r="G48" s="250"/>
      <c r="H48" s="250"/>
      <c r="I48" s="250"/>
      <c r="J48" s="250"/>
      <c r="K48" s="54"/>
      <c r="L48" s="24"/>
      <c r="M48" s="247" t="s">
        <v>3</v>
      </c>
      <c r="N48" s="248"/>
      <c r="O48" s="24"/>
      <c r="P48" s="249" t="s">
        <v>18</v>
      </c>
      <c r="Q48" s="250"/>
      <c r="R48" s="250"/>
      <c r="S48" s="250"/>
      <c r="T48" s="250"/>
      <c r="U48" s="250"/>
      <c r="V48" s="250"/>
      <c r="W48" s="250"/>
      <c r="X48" s="251"/>
      <c r="Z48" s="70"/>
    </row>
    <row r="49" spans="8:8" x14ac:dyDescent="0.2">
      <c r="H49" s="83"/>
    </row>
    <row r="50" spans="8:8" x14ac:dyDescent="0.2">
      <c r="H50" s="83"/>
    </row>
    <row r="51" spans="8:8" x14ac:dyDescent="0.2">
      <c r="H51" s="83"/>
    </row>
    <row r="52" spans="8:8" x14ac:dyDescent="0.2">
      <c r="H52" s="83"/>
    </row>
    <row r="53" spans="8:8" x14ac:dyDescent="0.2">
      <c r="H53" s="83"/>
    </row>
    <row r="54" spans="8:8" x14ac:dyDescent="0.2">
      <c r="H54" s="83"/>
    </row>
    <row r="55" spans="8:8" x14ac:dyDescent="0.2">
      <c r="H55" s="83"/>
    </row>
    <row r="56" spans="8:8" x14ac:dyDescent="0.2">
      <c r="H56" s="83"/>
    </row>
    <row r="57" spans="8:8" x14ac:dyDescent="0.2">
      <c r="H57" s="83"/>
    </row>
    <row r="58" spans="8:8" x14ac:dyDescent="0.2">
      <c r="H58" s="83"/>
    </row>
    <row r="59" spans="8:8" x14ac:dyDescent="0.2">
      <c r="H59" s="83"/>
    </row>
    <row r="60" spans="8:8" x14ac:dyDescent="0.2">
      <c r="H60" s="83"/>
    </row>
    <row r="61" spans="8:8" x14ac:dyDescent="0.2">
      <c r="H61" s="83"/>
    </row>
    <row r="62" spans="8:8" x14ac:dyDescent="0.2">
      <c r="H62" s="83"/>
    </row>
    <row r="63" spans="8:8" x14ac:dyDescent="0.2">
      <c r="H63" s="83"/>
    </row>
    <row r="64" spans="8:8" x14ac:dyDescent="0.2">
      <c r="H64" s="83"/>
    </row>
    <row r="65" spans="8:8" x14ac:dyDescent="0.2">
      <c r="H65" s="83"/>
    </row>
    <row r="66" spans="8:8" x14ac:dyDescent="0.2">
      <c r="H66" s="83"/>
    </row>
    <row r="67" spans="8:8" x14ac:dyDescent="0.2">
      <c r="H67" s="83"/>
    </row>
    <row r="68" spans="8:8" x14ac:dyDescent="0.2">
      <c r="H68" s="83"/>
    </row>
    <row r="69" spans="8:8" x14ac:dyDescent="0.2">
      <c r="H69" s="83"/>
    </row>
    <row r="70" spans="8:8" x14ac:dyDescent="0.2">
      <c r="H70" s="83"/>
    </row>
    <row r="71" spans="8:8" x14ac:dyDescent="0.2">
      <c r="H71" s="83"/>
    </row>
    <row r="72" spans="8:8" x14ac:dyDescent="0.2">
      <c r="H72" s="83"/>
    </row>
    <row r="73" spans="8:8" x14ac:dyDescent="0.2">
      <c r="H73" s="83"/>
    </row>
    <row r="74" spans="8:8" x14ac:dyDescent="0.2">
      <c r="H74" s="83"/>
    </row>
    <row r="75" spans="8:8" x14ac:dyDescent="0.2">
      <c r="H75" s="83"/>
    </row>
    <row r="76" spans="8:8" x14ac:dyDescent="0.2">
      <c r="H76" s="83"/>
    </row>
    <row r="77" spans="8:8" x14ac:dyDescent="0.2">
      <c r="H77" s="83"/>
    </row>
    <row r="78" spans="8:8" x14ac:dyDescent="0.2">
      <c r="H78" s="83"/>
    </row>
    <row r="79" spans="8:8" x14ac:dyDescent="0.2">
      <c r="H79" s="83"/>
    </row>
    <row r="80" spans="8:8" x14ac:dyDescent="0.2">
      <c r="H80" s="83"/>
    </row>
    <row r="81" spans="8:8" x14ac:dyDescent="0.2">
      <c r="H81" s="83"/>
    </row>
    <row r="82" spans="8:8" x14ac:dyDescent="0.2">
      <c r="H82" s="83"/>
    </row>
    <row r="83" spans="8:8" x14ac:dyDescent="0.2">
      <c r="H83" s="83"/>
    </row>
    <row r="84" spans="8:8" x14ac:dyDescent="0.2">
      <c r="H84" s="83"/>
    </row>
    <row r="85" spans="8:8" x14ac:dyDescent="0.2">
      <c r="H85" s="83"/>
    </row>
    <row r="86" spans="8:8" x14ac:dyDescent="0.2">
      <c r="H86" s="83"/>
    </row>
    <row r="87" spans="8:8" x14ac:dyDescent="0.2">
      <c r="H87" s="83"/>
    </row>
    <row r="88" spans="8:8" x14ac:dyDescent="0.2">
      <c r="H88" s="83"/>
    </row>
    <row r="89" spans="8:8" x14ac:dyDescent="0.2">
      <c r="H89" s="83"/>
    </row>
    <row r="90" spans="8:8" x14ac:dyDescent="0.2">
      <c r="H90" s="83"/>
    </row>
  </sheetData>
  <sheetProtection sheet="1" objects="1" scenarios="1" selectLockedCells="1"/>
  <mergeCells count="30">
    <mergeCell ref="Q47:X47"/>
    <mergeCell ref="A48:B48"/>
    <mergeCell ref="D48:J48"/>
    <mergeCell ref="M48:N48"/>
    <mergeCell ref="P48:X48"/>
    <mergeCell ref="M47:N47"/>
    <mergeCell ref="A45:D45"/>
    <mergeCell ref="J45:L45"/>
    <mergeCell ref="A46:D46"/>
    <mergeCell ref="A47:B47"/>
    <mergeCell ref="D47:L47"/>
    <mergeCell ref="S12:T12"/>
    <mergeCell ref="A44:D44"/>
    <mergeCell ref="I44:L44"/>
    <mergeCell ref="Q44:T44"/>
    <mergeCell ref="D9:E9"/>
    <mergeCell ref="I9:T9"/>
    <mergeCell ref="C12:D12"/>
    <mergeCell ref="K12:L12"/>
    <mergeCell ref="U9:X9"/>
    <mergeCell ref="A11:H11"/>
    <mergeCell ref="I11:P11"/>
    <mergeCell ref="Q11:X11"/>
    <mergeCell ref="E3:U3"/>
    <mergeCell ref="E4:T4"/>
    <mergeCell ref="U4:X4"/>
    <mergeCell ref="I6:T8"/>
    <mergeCell ref="U6:X6"/>
    <mergeCell ref="D7:E8"/>
    <mergeCell ref="U7:X8"/>
  </mergeCells>
  <conditionalFormatting sqref="A13:H43">
    <cfRule type="expression" dxfId="3" priority="5">
      <formula>WEEKDAY($A13,2)&gt;5</formula>
    </cfRule>
  </conditionalFormatting>
  <conditionalFormatting sqref="I13:P43">
    <cfRule type="expression" dxfId="2" priority="4">
      <formula>WEEKDAY($I13,2)&gt;5</formula>
    </cfRule>
  </conditionalFormatting>
  <conditionalFormatting sqref="Q13:X34 Q36:X43 Q35:W35">
    <cfRule type="expression" dxfId="1" priority="3">
      <formula>WEEKDAY($Q13,2)&gt;5</formula>
    </cfRule>
  </conditionalFormatting>
  <conditionalFormatting sqref="X35">
    <cfRule type="expression" dxfId="0" priority="1">
      <formula>WEEKDAY($A35,2)&gt;5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>
    <oddFooter>&amp;C_x000D_&amp;1#&amp;"Calibri"&amp;8&amp;K000000 PUBLIC</oddFooter>
  </headerFooter>
  <customProperties>
    <customPr name="_pios_id" r:id="rId2"/>
    <customPr name="EpmWorksheetKeyString_GUID" r:id="rId3"/>
  </customProperties>
  <drawing r:id="rId4"/>
  <legacyDrawing r:id="rId5"/>
  <oleObjects>
    <mc:AlternateContent xmlns:mc="http://schemas.openxmlformats.org/markup-compatibility/2006">
      <mc:Choice Requires="x14">
        <oleObject progId="Word.Picture.8" shapeId="10241" r:id="rId6">
          <objectPr defaultSize="0" autoPict="0" r:id="rId7">
            <anchor moveWithCells="1" sizeWithCells="1">
              <from>
                <xdr:col>0</xdr:col>
                <xdr:colOff>114300</xdr:colOff>
                <xdr:row>0</xdr:row>
                <xdr:rowOff>133350</xdr:rowOff>
              </from>
              <to>
                <xdr:col>3</xdr:col>
                <xdr:colOff>152400</xdr:colOff>
                <xdr:row>6</xdr:row>
                <xdr:rowOff>38100</xdr:rowOff>
              </to>
            </anchor>
          </objectPr>
        </oleObject>
      </mc:Choice>
      <mc:Fallback>
        <oleObject progId="Word.Picture.8" shapeId="10241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"/>
  <sheetViews>
    <sheetView workbookViewId="0">
      <selection activeCell="A3" sqref="A3:D3"/>
    </sheetView>
  </sheetViews>
  <sheetFormatPr baseColWidth="10" defaultRowHeight="12.75" x14ac:dyDescent="0.2"/>
  <cols>
    <col min="4" max="4" width="40.28515625" bestFit="1" customWidth="1"/>
    <col min="8" max="8" width="15.42578125" customWidth="1"/>
  </cols>
  <sheetData>
    <row r="1" spans="1:8" ht="39" customHeight="1" x14ac:dyDescent="0.55000000000000004">
      <c r="A1" s="314" t="s">
        <v>24</v>
      </c>
      <c r="B1" s="314"/>
      <c r="C1" s="314"/>
      <c r="D1" s="46">
        <f>'1-Quartal'!$D$7</f>
        <v>2024</v>
      </c>
    </row>
    <row r="2" spans="1:8" ht="24" customHeight="1" x14ac:dyDescent="0.55000000000000004">
      <c r="A2" s="46"/>
      <c r="B2" s="46"/>
      <c r="C2" s="46"/>
      <c r="D2" s="46"/>
    </row>
    <row r="3" spans="1:8" ht="39" customHeight="1" x14ac:dyDescent="0.4">
      <c r="A3" s="313" t="str">
        <f>'1-Quartal'!$I$6</f>
        <v>Max Mustermann</v>
      </c>
      <c r="B3" s="313"/>
      <c r="C3" s="313"/>
      <c r="D3" s="313"/>
    </row>
    <row r="4" spans="1:8" ht="34.5" customHeight="1" x14ac:dyDescent="0.45">
      <c r="A4" s="34"/>
      <c r="C4" s="47" t="s">
        <v>26</v>
      </c>
    </row>
    <row r="5" spans="1:8" ht="33" x14ac:dyDescent="0.45">
      <c r="A5" s="34" t="s">
        <v>21</v>
      </c>
      <c r="C5" s="48">
        <f>'1-Quartal'!$P$45</f>
        <v>5.5</v>
      </c>
      <c r="D5" s="161">
        <f>'1-Quartal'!$A$45</f>
        <v>0</v>
      </c>
    </row>
    <row r="6" spans="1:8" ht="33" x14ac:dyDescent="0.45">
      <c r="A6" s="34" t="s">
        <v>20</v>
      </c>
      <c r="C6" s="48">
        <f>'2-Quartal '!$P$45</f>
        <v>5.5</v>
      </c>
      <c r="D6" s="35">
        <f>'2-Quartal '!$A$45</f>
        <v>0</v>
      </c>
    </row>
    <row r="7" spans="1:8" ht="33" x14ac:dyDescent="0.45">
      <c r="A7" s="34" t="s">
        <v>22</v>
      </c>
      <c r="C7" s="48">
        <f>'3-Quartal'!$P$45</f>
        <v>5.5</v>
      </c>
      <c r="D7" s="35">
        <f>'3-Quartal'!$A$45</f>
        <v>0</v>
      </c>
    </row>
    <row r="8" spans="1:8" ht="33" x14ac:dyDescent="0.45">
      <c r="A8" s="34" t="s">
        <v>23</v>
      </c>
      <c r="C8" s="48">
        <f>'3-Quartal'!$P$45</f>
        <v>5.5</v>
      </c>
      <c r="D8" s="35">
        <f>'4-Quartal '!$A$45</f>
        <v>0</v>
      </c>
    </row>
    <row r="9" spans="1:8" ht="12" customHeight="1" x14ac:dyDescent="0.45">
      <c r="A9" s="37"/>
      <c r="B9" s="38"/>
      <c r="C9" s="38"/>
      <c r="D9" s="39"/>
      <c r="E9" s="40"/>
    </row>
    <row r="10" spans="1:8" ht="44.25" x14ac:dyDescent="0.55000000000000004">
      <c r="A10" s="34" t="s">
        <v>24</v>
      </c>
      <c r="D10" s="44">
        <f>SUM(D5:D9)</f>
        <v>0</v>
      </c>
      <c r="G10" s="34"/>
      <c r="H10" s="34"/>
    </row>
    <row r="11" spans="1:8" ht="27.75" customHeight="1" x14ac:dyDescent="0.2"/>
    <row r="14" spans="1:8" ht="33" x14ac:dyDescent="0.45">
      <c r="A14" s="34" t="s">
        <v>21</v>
      </c>
      <c r="C14" s="48">
        <f>'1-Quartal'!$P$45</f>
        <v>5.5</v>
      </c>
      <c r="D14" s="36">
        <f>'1-Quartal'!$J$45</f>
        <v>0</v>
      </c>
      <c r="E14" s="36" t="s">
        <v>25</v>
      </c>
    </row>
    <row r="15" spans="1:8" ht="33" x14ac:dyDescent="0.45">
      <c r="A15" s="34" t="s">
        <v>20</v>
      </c>
      <c r="C15" s="48">
        <f>'2-Quartal '!$P$45</f>
        <v>5.5</v>
      </c>
      <c r="D15" s="36">
        <f>'2-Quartal '!$J$45</f>
        <v>0</v>
      </c>
      <c r="E15" s="36" t="s">
        <v>25</v>
      </c>
    </row>
    <row r="16" spans="1:8" ht="33" x14ac:dyDescent="0.45">
      <c r="A16" s="34" t="s">
        <v>22</v>
      </c>
      <c r="C16" s="48">
        <f>'3-Quartal'!$P$45</f>
        <v>5.5</v>
      </c>
      <c r="D16" s="36">
        <f>'3-Quartal'!$J$45</f>
        <v>0</v>
      </c>
      <c r="E16" s="36" t="s">
        <v>25</v>
      </c>
    </row>
    <row r="17" spans="1:5" ht="33" x14ac:dyDescent="0.45">
      <c r="A17" s="34" t="s">
        <v>23</v>
      </c>
      <c r="C17" s="48">
        <f>'3-Quartal'!$P$45</f>
        <v>5.5</v>
      </c>
      <c r="D17" s="36">
        <f>'4-Quartal '!$J$45</f>
        <v>0</v>
      </c>
      <c r="E17" s="36" t="s">
        <v>25</v>
      </c>
    </row>
    <row r="18" spans="1:5" x14ac:dyDescent="0.2">
      <c r="A18" s="41"/>
      <c r="B18" s="42"/>
      <c r="C18" s="42"/>
      <c r="D18" s="42"/>
      <c r="E18" s="43"/>
    </row>
    <row r="19" spans="1:5" ht="44.25" x14ac:dyDescent="0.55000000000000004">
      <c r="A19" s="34" t="s">
        <v>24</v>
      </c>
      <c r="D19" s="45">
        <f>SUM(D14:D17)</f>
        <v>0</v>
      </c>
      <c r="E19" s="36" t="s">
        <v>25</v>
      </c>
    </row>
  </sheetData>
  <sheetProtection sheet="1" objects="1" scenarios="1" selectLockedCells="1" selectUnlockedCells="1"/>
  <mergeCells count="2">
    <mergeCell ref="A3:D3"/>
    <mergeCell ref="A1:C1"/>
  </mergeCells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&amp;C_x000D_&amp;1#&amp;"Calibri"&amp;8&amp;K000000 PUBLIC</oddFooter>
  </headerFooter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INFO1</vt:lpstr>
      <vt:lpstr>INFO2</vt:lpstr>
      <vt:lpstr>1-Quartal</vt:lpstr>
      <vt:lpstr>2-Quartal </vt:lpstr>
      <vt:lpstr>3-Quartal</vt:lpstr>
      <vt:lpstr>4-Quartal </vt:lpstr>
      <vt:lpstr>Gesamt</vt:lpstr>
      <vt:lpstr>'1-Quartal'!Druckbereich</vt:lpstr>
      <vt:lpstr>'2-Quartal '!Druckbereich</vt:lpstr>
      <vt:lpstr>'3-Quartal'!Druckbereich</vt:lpstr>
      <vt:lpstr>'4-Quartal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Kunde</dc:creator>
  <cp:lastModifiedBy>Spallek, Martin  WF/HZA-EDOF1</cp:lastModifiedBy>
  <cp:lastPrinted>2024-02-05T13:28:49Z</cp:lastPrinted>
  <dcterms:created xsi:type="dcterms:W3CDTF">2007-11-26T22:23:31Z</dcterms:created>
  <dcterms:modified xsi:type="dcterms:W3CDTF">2024-02-19T13:11:47Z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00c169-dce1-41e3-9e1a-6d4e0f7996c6_Enabled">
    <vt:lpwstr>true</vt:lpwstr>
  </property>
  <property fmtid="{D5CDD505-2E9C-101B-9397-08002B2CF9AE}" pid="3" name="MSIP_Label_e400c169-dce1-41e3-9e1a-6d4e0f7996c6_SetDate">
    <vt:lpwstr>2024-02-19T13:09:52Z</vt:lpwstr>
  </property>
  <property fmtid="{D5CDD505-2E9C-101B-9397-08002B2CF9AE}" pid="4" name="MSIP_Label_e400c169-dce1-41e3-9e1a-6d4e0f7996c6_Method">
    <vt:lpwstr>Privileged</vt:lpwstr>
  </property>
  <property fmtid="{D5CDD505-2E9C-101B-9397-08002B2CF9AE}" pid="5" name="MSIP_Label_e400c169-dce1-41e3-9e1a-6d4e0f7996c6_Name">
    <vt:lpwstr>Public</vt:lpwstr>
  </property>
  <property fmtid="{D5CDD505-2E9C-101B-9397-08002B2CF9AE}" pid="6" name="MSIP_Label_e400c169-dce1-41e3-9e1a-6d4e0f7996c6_SiteId">
    <vt:lpwstr>67416604-6509-4014-9859-45e709f53d3f</vt:lpwstr>
  </property>
  <property fmtid="{D5CDD505-2E9C-101B-9397-08002B2CF9AE}" pid="7" name="MSIP_Label_e400c169-dce1-41e3-9e1a-6d4e0f7996c6_ActionId">
    <vt:lpwstr>280c3ce4-cb49-4c93-aa11-87f6c5f89b23</vt:lpwstr>
  </property>
  <property fmtid="{D5CDD505-2E9C-101B-9397-08002B2CF9AE}" pid="8" name="MSIP_Label_e400c169-dce1-41e3-9e1a-6d4e0f7996c6_ContentBits">
    <vt:lpwstr>2</vt:lpwstr>
  </property>
</Properties>
</file>