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drawings/drawing3.xml" ContentType="application/vnd.openxmlformats-officedocument.drawing+xml"/>
  <Override PartName="/xl/embeddings/oleObject2.bin" ContentType="application/vnd.openxmlformats-officedocument.oleObject"/>
  <Override PartName="/xl/drawings/drawing4.xml" ContentType="application/vnd.openxmlformats-officedocument.drawing+xml"/>
  <Override PartName="/xl/embeddings/oleObject3.bin" ContentType="application/vnd.openxmlformats-officedocument.oleObject"/>
  <Override PartName="/xl/drawings/drawing5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tspal\Documents\2_TVJAHN\1_ÜL_Lizenzen\2025\"/>
    </mc:Choice>
  </mc:AlternateContent>
  <xr:revisionPtr revIDLastSave="0" documentId="8_{BC0863B8-323E-4C0B-A69E-437AB1E768AD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NFO1" sheetId="14" r:id="rId1"/>
    <sheet name="INFO2" sheetId="15" r:id="rId2"/>
    <sheet name="1-Quartal" sheetId="6" r:id="rId3"/>
    <sheet name="2-Quartal " sheetId="11" r:id="rId4"/>
    <sheet name="3-Quartal" sheetId="12" r:id="rId5"/>
    <sheet name="4-Quartal " sheetId="13" r:id="rId6"/>
    <sheet name="Gesamt" sheetId="10" r:id="rId7"/>
  </sheets>
  <definedNames>
    <definedName name="_xlnm.Print_Area" localSheetId="2">'1-Quartal'!$A$1:$X$48</definedName>
    <definedName name="_xlnm.Print_Area" localSheetId="3">'2-Quartal '!$A$1:$X$48</definedName>
    <definedName name="_xlnm.Print_Area" localSheetId="4">'3-Quartal'!$A$1:$X$48</definedName>
    <definedName name="_xlnm.Print_Area" localSheetId="5">'4-Quartal '!$A$1:$X$48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3" i="12" l="1"/>
  <c r="H43" i="12"/>
  <c r="P42" i="11"/>
  <c r="M42" i="11"/>
  <c r="P13" i="12"/>
  <c r="P14" i="12"/>
  <c r="H14" i="12"/>
  <c r="P14" i="11"/>
  <c r="P13" i="6"/>
  <c r="H13" i="6"/>
  <c r="H14" i="6"/>
  <c r="H41" i="12"/>
  <c r="E13" i="6"/>
  <c r="A11" i="6"/>
  <c r="A13" i="6" s="1"/>
  <c r="A14" i="6" s="1"/>
  <c r="E14" i="6"/>
  <c r="H18" i="11"/>
  <c r="E13" i="12"/>
  <c r="D47" i="6"/>
  <c r="D47" i="12" s="1"/>
  <c r="X16" i="13"/>
  <c r="U7" i="13"/>
  <c r="U4" i="13"/>
  <c r="X19" i="6"/>
  <c r="H36" i="6"/>
  <c r="P26" i="11"/>
  <c r="M27" i="11"/>
  <c r="M39" i="13"/>
  <c r="M13" i="12"/>
  <c r="D7" i="12"/>
  <c r="A11" i="12" s="1"/>
  <c r="A13" i="12" s="1"/>
  <c r="M14" i="12"/>
  <c r="Z15" i="13"/>
  <c r="AA15" i="13"/>
  <c r="Z16" i="13"/>
  <c r="AA16" i="13"/>
  <c r="Z17" i="13"/>
  <c r="AA17" i="13"/>
  <c r="Z18" i="13"/>
  <c r="AA18" i="13"/>
  <c r="Z19" i="13"/>
  <c r="AA19" i="13"/>
  <c r="Z20" i="13"/>
  <c r="AA20" i="13"/>
  <c r="Z21" i="13"/>
  <c r="AA21" i="13"/>
  <c r="Z22" i="13"/>
  <c r="AA22" i="13"/>
  <c r="Z23" i="13"/>
  <c r="AA23" i="13"/>
  <c r="Z24" i="13"/>
  <c r="AA24" i="13"/>
  <c r="Z25" i="13"/>
  <c r="AA25" i="13"/>
  <c r="Z26" i="13"/>
  <c r="AA26" i="13"/>
  <c r="Z15" i="12"/>
  <c r="AA15" i="12"/>
  <c r="Z16" i="12"/>
  <c r="AA16" i="12"/>
  <c r="Z17" i="12"/>
  <c r="AA17" i="12"/>
  <c r="Z18" i="12"/>
  <c r="AA18" i="12"/>
  <c r="Z19" i="12"/>
  <c r="AA19" i="12"/>
  <c r="Z20" i="12"/>
  <c r="AA20" i="12"/>
  <c r="Z21" i="12"/>
  <c r="AA21" i="12"/>
  <c r="Z22" i="12"/>
  <c r="AA22" i="12"/>
  <c r="Z23" i="12"/>
  <c r="AA23" i="12"/>
  <c r="Z24" i="12"/>
  <c r="AA24" i="12"/>
  <c r="Z25" i="12"/>
  <c r="AA25" i="12"/>
  <c r="Z26" i="12"/>
  <c r="AA26" i="12"/>
  <c r="Z15" i="11"/>
  <c r="AA15" i="11"/>
  <c r="Z16" i="11"/>
  <c r="AA16" i="11"/>
  <c r="Z17" i="11"/>
  <c r="AA17" i="11"/>
  <c r="Z18" i="11"/>
  <c r="AA18" i="11"/>
  <c r="Z19" i="11"/>
  <c r="AA19" i="11"/>
  <c r="Z20" i="11"/>
  <c r="AA20" i="11"/>
  <c r="Z21" i="11"/>
  <c r="AA21" i="11"/>
  <c r="Z22" i="11"/>
  <c r="AA22" i="11"/>
  <c r="Z23" i="11"/>
  <c r="AA23" i="11"/>
  <c r="Z24" i="11"/>
  <c r="AA24" i="11"/>
  <c r="Z25" i="11"/>
  <c r="AA25" i="11"/>
  <c r="Z26" i="11"/>
  <c r="AA26" i="11"/>
  <c r="P43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29" i="11"/>
  <c r="P30" i="11"/>
  <c r="P31" i="11"/>
  <c r="X16" i="12"/>
  <c r="H22" i="11"/>
  <c r="H23" i="11"/>
  <c r="H24" i="11"/>
  <c r="H25" i="11"/>
  <c r="H16" i="11"/>
  <c r="H17" i="11"/>
  <c r="H19" i="11"/>
  <c r="H20" i="11"/>
  <c r="H21" i="11"/>
  <c r="M41" i="6"/>
  <c r="M43" i="11"/>
  <c r="H13" i="11"/>
  <c r="M18" i="6"/>
  <c r="X13" i="11"/>
  <c r="X14" i="11"/>
  <c r="X15" i="11"/>
  <c r="X16" i="11"/>
  <c r="H22" i="12"/>
  <c r="H23" i="12"/>
  <c r="H24" i="12"/>
  <c r="H25" i="12"/>
  <c r="H22" i="13"/>
  <c r="H23" i="13"/>
  <c r="H24" i="13"/>
  <c r="H25" i="13"/>
  <c r="M43" i="12"/>
  <c r="U13" i="11"/>
  <c r="U14" i="11"/>
  <c r="M14" i="11"/>
  <c r="P43" i="11"/>
  <c r="P17" i="11"/>
  <c r="P16" i="11"/>
  <c r="P15" i="11"/>
  <c r="H22" i="6"/>
  <c r="H23" i="6"/>
  <c r="H24" i="6"/>
  <c r="M19" i="6"/>
  <c r="E14" i="13"/>
  <c r="E15" i="6"/>
  <c r="H17" i="6"/>
  <c r="U4" i="12"/>
  <c r="E15" i="11"/>
  <c r="U7" i="12"/>
  <c r="U7" i="11"/>
  <c r="U4" i="11"/>
  <c r="I6" i="13"/>
  <c r="I6" i="12"/>
  <c r="I6" i="11"/>
  <c r="P45" i="13"/>
  <c r="P45" i="12"/>
  <c r="C8" i="10" s="1"/>
  <c r="P45" i="11"/>
  <c r="C15" i="10" s="1"/>
  <c r="D7" i="13"/>
  <c r="Q11" i="13" s="1"/>
  <c r="Q13" i="13" s="1"/>
  <c r="D7" i="11"/>
  <c r="I11" i="11" s="1"/>
  <c r="I13" i="11" s="1"/>
  <c r="X43" i="13"/>
  <c r="U43" i="13"/>
  <c r="H43" i="13"/>
  <c r="E43" i="13"/>
  <c r="X42" i="13"/>
  <c r="U42" i="13"/>
  <c r="P42" i="13"/>
  <c r="M42" i="13"/>
  <c r="H42" i="13"/>
  <c r="E42" i="13"/>
  <c r="X41" i="13"/>
  <c r="U41" i="13"/>
  <c r="P41" i="13"/>
  <c r="M41" i="13"/>
  <c r="H41" i="13"/>
  <c r="E41" i="13"/>
  <c r="X40" i="13"/>
  <c r="U40" i="13"/>
  <c r="P40" i="13"/>
  <c r="M40" i="13"/>
  <c r="H40" i="13"/>
  <c r="E40" i="13"/>
  <c r="X39" i="13"/>
  <c r="U39" i="13"/>
  <c r="P39" i="13"/>
  <c r="H39" i="13"/>
  <c r="E39" i="13"/>
  <c r="X38" i="13"/>
  <c r="U38" i="13"/>
  <c r="P38" i="13"/>
  <c r="M38" i="13"/>
  <c r="H38" i="13"/>
  <c r="E38" i="13"/>
  <c r="X37" i="13"/>
  <c r="U37" i="13"/>
  <c r="P37" i="13"/>
  <c r="M37" i="13"/>
  <c r="H37" i="13"/>
  <c r="E37" i="13"/>
  <c r="X36" i="13"/>
  <c r="U36" i="13"/>
  <c r="P36" i="13"/>
  <c r="M36" i="13"/>
  <c r="H36" i="13"/>
  <c r="E36" i="13"/>
  <c r="X35" i="13"/>
  <c r="U35" i="13"/>
  <c r="P35" i="13"/>
  <c r="M35" i="13"/>
  <c r="H35" i="13"/>
  <c r="E35" i="13"/>
  <c r="X34" i="13"/>
  <c r="U34" i="13"/>
  <c r="P34" i="13"/>
  <c r="M34" i="13"/>
  <c r="H34" i="13"/>
  <c r="E34" i="13"/>
  <c r="X33" i="13"/>
  <c r="U33" i="13"/>
  <c r="P33" i="13"/>
  <c r="M33" i="13"/>
  <c r="H33" i="13"/>
  <c r="E33" i="13"/>
  <c r="X32" i="13"/>
  <c r="U32" i="13"/>
  <c r="P32" i="13"/>
  <c r="M32" i="13"/>
  <c r="H32" i="13"/>
  <c r="E32" i="13"/>
  <c r="X31" i="13"/>
  <c r="U31" i="13"/>
  <c r="P31" i="13"/>
  <c r="M31" i="13"/>
  <c r="H31" i="13"/>
  <c r="E31" i="13"/>
  <c r="X30" i="13"/>
  <c r="U30" i="13"/>
  <c r="P30" i="13"/>
  <c r="M30" i="13"/>
  <c r="H30" i="13"/>
  <c r="E30" i="13"/>
  <c r="X29" i="13"/>
  <c r="U29" i="13"/>
  <c r="P29" i="13"/>
  <c r="M29" i="13"/>
  <c r="H29" i="13"/>
  <c r="E29" i="13"/>
  <c r="X28" i="13"/>
  <c r="U28" i="13"/>
  <c r="P28" i="13"/>
  <c r="M28" i="13"/>
  <c r="H28" i="13"/>
  <c r="E28" i="13"/>
  <c r="X27" i="13"/>
  <c r="U27" i="13"/>
  <c r="P27" i="13"/>
  <c r="M27" i="13"/>
  <c r="H27" i="13"/>
  <c r="E27" i="13"/>
  <c r="X26" i="13"/>
  <c r="U26" i="13"/>
  <c r="P26" i="13"/>
  <c r="M26" i="13"/>
  <c r="H26" i="13"/>
  <c r="E26" i="13"/>
  <c r="X25" i="13"/>
  <c r="U25" i="13"/>
  <c r="P25" i="13"/>
  <c r="M25" i="13"/>
  <c r="E25" i="13"/>
  <c r="X24" i="13"/>
  <c r="U24" i="13"/>
  <c r="P24" i="13"/>
  <c r="M24" i="13"/>
  <c r="E24" i="13"/>
  <c r="X23" i="13"/>
  <c r="U23" i="13"/>
  <c r="P23" i="13"/>
  <c r="M23" i="13"/>
  <c r="E23" i="13"/>
  <c r="X22" i="13"/>
  <c r="U22" i="13"/>
  <c r="P22" i="13"/>
  <c r="M22" i="13"/>
  <c r="E22" i="13"/>
  <c r="X21" i="13"/>
  <c r="U21" i="13"/>
  <c r="P21" i="13"/>
  <c r="M21" i="13"/>
  <c r="H21" i="13"/>
  <c r="E21" i="13"/>
  <c r="X20" i="13"/>
  <c r="U20" i="13"/>
  <c r="P20" i="13"/>
  <c r="M20" i="13"/>
  <c r="H20" i="13"/>
  <c r="E20" i="13"/>
  <c r="X19" i="13"/>
  <c r="U19" i="13"/>
  <c r="P19" i="13"/>
  <c r="M19" i="13"/>
  <c r="H19" i="13"/>
  <c r="E19" i="13"/>
  <c r="X18" i="13"/>
  <c r="U18" i="13"/>
  <c r="P18" i="13"/>
  <c r="M18" i="13"/>
  <c r="H18" i="13"/>
  <c r="E18" i="13"/>
  <c r="X17" i="13"/>
  <c r="U17" i="13"/>
  <c r="P17" i="13"/>
  <c r="M17" i="13"/>
  <c r="H17" i="13"/>
  <c r="E17" i="13"/>
  <c r="U16" i="13"/>
  <c r="P16" i="13"/>
  <c r="M16" i="13"/>
  <c r="H16" i="13"/>
  <c r="E16" i="13"/>
  <c r="X15" i="13"/>
  <c r="U15" i="13"/>
  <c r="P15" i="13"/>
  <c r="M15" i="13"/>
  <c r="H15" i="13"/>
  <c r="E15" i="13"/>
  <c r="X14" i="13"/>
  <c r="U14" i="13"/>
  <c r="P14" i="13"/>
  <c r="M14" i="13"/>
  <c r="H14" i="13"/>
  <c r="X13" i="13"/>
  <c r="U13" i="13"/>
  <c r="P13" i="13"/>
  <c r="M13" i="13"/>
  <c r="H13" i="13"/>
  <c r="E13" i="13"/>
  <c r="X43" i="12"/>
  <c r="U43" i="12"/>
  <c r="X42" i="12"/>
  <c r="U42" i="12"/>
  <c r="M42" i="12"/>
  <c r="H42" i="12"/>
  <c r="E42" i="12"/>
  <c r="X41" i="12"/>
  <c r="U41" i="12"/>
  <c r="M41" i="12"/>
  <c r="E41" i="12"/>
  <c r="X40" i="12"/>
  <c r="U40" i="12"/>
  <c r="M40" i="12"/>
  <c r="H40" i="12"/>
  <c r="E40" i="12"/>
  <c r="X39" i="12"/>
  <c r="U39" i="12"/>
  <c r="M39" i="12"/>
  <c r="H39" i="12"/>
  <c r="E39" i="12"/>
  <c r="X38" i="12"/>
  <c r="U38" i="12"/>
  <c r="M38" i="12"/>
  <c r="H38" i="12"/>
  <c r="E38" i="12"/>
  <c r="X37" i="12"/>
  <c r="U37" i="12"/>
  <c r="M37" i="12"/>
  <c r="H37" i="12"/>
  <c r="E37" i="12"/>
  <c r="X36" i="12"/>
  <c r="U36" i="12"/>
  <c r="M36" i="12"/>
  <c r="H36" i="12"/>
  <c r="E36" i="12"/>
  <c r="X35" i="12"/>
  <c r="U35" i="12"/>
  <c r="M35" i="12"/>
  <c r="H35" i="12"/>
  <c r="E35" i="12"/>
  <c r="X34" i="12"/>
  <c r="U34" i="12"/>
  <c r="M34" i="12"/>
  <c r="H34" i="12"/>
  <c r="E34" i="12"/>
  <c r="X33" i="12"/>
  <c r="U33" i="12"/>
  <c r="M33" i="12"/>
  <c r="H33" i="12"/>
  <c r="E33" i="12"/>
  <c r="X32" i="12"/>
  <c r="U32" i="12"/>
  <c r="M32" i="12"/>
  <c r="H32" i="12"/>
  <c r="E32" i="12"/>
  <c r="X31" i="12"/>
  <c r="U31" i="12"/>
  <c r="M31" i="12"/>
  <c r="H31" i="12"/>
  <c r="E31" i="12"/>
  <c r="X30" i="12"/>
  <c r="U30" i="12"/>
  <c r="M30" i="12"/>
  <c r="H30" i="12"/>
  <c r="E30" i="12"/>
  <c r="X29" i="12"/>
  <c r="U29" i="12"/>
  <c r="M29" i="12"/>
  <c r="H29" i="12"/>
  <c r="E29" i="12"/>
  <c r="X28" i="12"/>
  <c r="U28" i="12"/>
  <c r="M28" i="12"/>
  <c r="H28" i="12"/>
  <c r="E28" i="12"/>
  <c r="X27" i="12"/>
  <c r="U27" i="12"/>
  <c r="M27" i="12"/>
  <c r="H27" i="12"/>
  <c r="E27" i="12"/>
  <c r="X26" i="12"/>
  <c r="U26" i="12"/>
  <c r="M26" i="12"/>
  <c r="H26" i="12"/>
  <c r="E26" i="12"/>
  <c r="X25" i="12"/>
  <c r="U25" i="12"/>
  <c r="M25" i="12"/>
  <c r="E25" i="12"/>
  <c r="X24" i="12"/>
  <c r="U24" i="12"/>
  <c r="M24" i="12"/>
  <c r="E24" i="12"/>
  <c r="X23" i="12"/>
  <c r="U23" i="12"/>
  <c r="M23" i="12"/>
  <c r="E23" i="12"/>
  <c r="X22" i="12"/>
  <c r="U22" i="12"/>
  <c r="M22" i="12"/>
  <c r="E22" i="12"/>
  <c r="X21" i="12"/>
  <c r="U21" i="12"/>
  <c r="M21" i="12"/>
  <c r="H21" i="12"/>
  <c r="E21" i="12"/>
  <c r="X20" i="12"/>
  <c r="U20" i="12"/>
  <c r="M20" i="12"/>
  <c r="H20" i="12"/>
  <c r="E20" i="12"/>
  <c r="X19" i="12"/>
  <c r="U19" i="12"/>
  <c r="M19" i="12"/>
  <c r="H19" i="12"/>
  <c r="E19" i="12"/>
  <c r="X18" i="12"/>
  <c r="U18" i="12"/>
  <c r="M18" i="12"/>
  <c r="H18" i="12"/>
  <c r="E18" i="12"/>
  <c r="X17" i="12"/>
  <c r="U17" i="12"/>
  <c r="M17" i="12"/>
  <c r="H17" i="12"/>
  <c r="E17" i="12"/>
  <c r="U16" i="12"/>
  <c r="M16" i="12"/>
  <c r="H16" i="12"/>
  <c r="E16" i="12"/>
  <c r="X15" i="12"/>
  <c r="U15" i="12"/>
  <c r="M15" i="12"/>
  <c r="H15" i="12"/>
  <c r="E15" i="12"/>
  <c r="X14" i="12"/>
  <c r="U14" i="12"/>
  <c r="E14" i="12"/>
  <c r="X13" i="12"/>
  <c r="U13" i="12"/>
  <c r="H13" i="12"/>
  <c r="X43" i="11"/>
  <c r="U43" i="11"/>
  <c r="X42" i="11"/>
  <c r="U42" i="11"/>
  <c r="H42" i="11"/>
  <c r="E42" i="11"/>
  <c r="X41" i="11"/>
  <c r="U41" i="11"/>
  <c r="P41" i="11"/>
  <c r="M41" i="11"/>
  <c r="H41" i="11"/>
  <c r="E41" i="11"/>
  <c r="X40" i="11"/>
  <c r="U40" i="11"/>
  <c r="P40" i="11"/>
  <c r="M40" i="11"/>
  <c r="H40" i="11"/>
  <c r="E40" i="11"/>
  <c r="X39" i="11"/>
  <c r="U39" i="11"/>
  <c r="P39" i="11"/>
  <c r="M39" i="11"/>
  <c r="H39" i="11"/>
  <c r="E39" i="11"/>
  <c r="X38" i="11"/>
  <c r="U38" i="11"/>
  <c r="P38" i="11"/>
  <c r="M38" i="11"/>
  <c r="H38" i="11"/>
  <c r="E38" i="11"/>
  <c r="X37" i="11"/>
  <c r="U37" i="11"/>
  <c r="P37" i="11"/>
  <c r="M37" i="11"/>
  <c r="H37" i="11"/>
  <c r="E37" i="11"/>
  <c r="X36" i="11"/>
  <c r="U36" i="11"/>
  <c r="P36" i="11"/>
  <c r="M36" i="11"/>
  <c r="H36" i="11"/>
  <c r="E36" i="11"/>
  <c r="X35" i="11"/>
  <c r="U35" i="11"/>
  <c r="P35" i="11"/>
  <c r="M35" i="11"/>
  <c r="H35" i="11"/>
  <c r="E35" i="11"/>
  <c r="X34" i="11"/>
  <c r="U34" i="11"/>
  <c r="P34" i="11"/>
  <c r="M34" i="11"/>
  <c r="H34" i="11"/>
  <c r="E34" i="11"/>
  <c r="X33" i="11"/>
  <c r="U33" i="11"/>
  <c r="P33" i="11"/>
  <c r="M33" i="11"/>
  <c r="H33" i="11"/>
  <c r="E33" i="11"/>
  <c r="X32" i="11"/>
  <c r="U32" i="11"/>
  <c r="P32" i="11"/>
  <c r="M32" i="11"/>
  <c r="H32" i="11"/>
  <c r="E32" i="11"/>
  <c r="X31" i="11"/>
  <c r="U31" i="11"/>
  <c r="M31" i="11"/>
  <c r="H31" i="11"/>
  <c r="E31" i="11"/>
  <c r="X30" i="11"/>
  <c r="U30" i="11"/>
  <c r="M30" i="11"/>
  <c r="H30" i="11"/>
  <c r="E30" i="11"/>
  <c r="X29" i="11"/>
  <c r="U29" i="11"/>
  <c r="M29" i="11"/>
  <c r="H29" i="11"/>
  <c r="E29" i="11"/>
  <c r="X28" i="11"/>
  <c r="U28" i="11"/>
  <c r="P28" i="11"/>
  <c r="M28" i="11"/>
  <c r="H28" i="11"/>
  <c r="E28" i="11"/>
  <c r="X27" i="11"/>
  <c r="U27" i="11"/>
  <c r="P27" i="11"/>
  <c r="H27" i="11"/>
  <c r="E27" i="11"/>
  <c r="X26" i="11"/>
  <c r="U26" i="11"/>
  <c r="M26" i="11"/>
  <c r="H26" i="11"/>
  <c r="E26" i="11"/>
  <c r="X25" i="11"/>
  <c r="U25" i="11"/>
  <c r="P25" i="11"/>
  <c r="M25" i="11"/>
  <c r="E25" i="11"/>
  <c r="X24" i="11"/>
  <c r="U24" i="11"/>
  <c r="P24" i="11"/>
  <c r="M24" i="11"/>
  <c r="E24" i="11"/>
  <c r="X23" i="11"/>
  <c r="U23" i="11"/>
  <c r="P23" i="11"/>
  <c r="M23" i="11"/>
  <c r="E23" i="11"/>
  <c r="X22" i="11"/>
  <c r="U22" i="11"/>
  <c r="P22" i="11"/>
  <c r="M22" i="11"/>
  <c r="E22" i="11"/>
  <c r="X21" i="11"/>
  <c r="U21" i="11"/>
  <c r="P21" i="11"/>
  <c r="M21" i="11"/>
  <c r="E21" i="11"/>
  <c r="X20" i="11"/>
  <c r="U20" i="11"/>
  <c r="P20" i="11"/>
  <c r="M20" i="11"/>
  <c r="E20" i="11"/>
  <c r="X19" i="11"/>
  <c r="U19" i="11"/>
  <c r="P19" i="11"/>
  <c r="M19" i="11"/>
  <c r="E19" i="11"/>
  <c r="X18" i="11"/>
  <c r="U18" i="11"/>
  <c r="P18" i="11"/>
  <c r="M18" i="11"/>
  <c r="E18" i="11"/>
  <c r="X17" i="11"/>
  <c r="U17" i="11"/>
  <c r="M17" i="11"/>
  <c r="E17" i="11"/>
  <c r="U16" i="11"/>
  <c r="M16" i="11"/>
  <c r="E16" i="11"/>
  <c r="U15" i="11"/>
  <c r="M15" i="11"/>
  <c r="H15" i="11"/>
  <c r="H14" i="11"/>
  <c r="E14" i="11"/>
  <c r="P13" i="11"/>
  <c r="M13" i="11"/>
  <c r="E13" i="11"/>
  <c r="U14" i="6"/>
  <c r="U15" i="6"/>
  <c r="U16" i="6"/>
  <c r="U17" i="6"/>
  <c r="U18" i="6"/>
  <c r="U19" i="6"/>
  <c r="U20" i="6"/>
  <c r="U21" i="6"/>
  <c r="U22" i="6"/>
  <c r="U23" i="6"/>
  <c r="U24" i="6"/>
  <c r="U25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39" i="6"/>
  <c r="U40" i="6"/>
  <c r="U41" i="6"/>
  <c r="U42" i="6"/>
  <c r="U43" i="6"/>
  <c r="X14" i="6"/>
  <c r="X15" i="6"/>
  <c r="X16" i="6"/>
  <c r="X17" i="6"/>
  <c r="X18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13" i="6"/>
  <c r="U13" i="6"/>
  <c r="P42" i="6"/>
  <c r="M15" i="6"/>
  <c r="M16" i="6"/>
  <c r="M17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13" i="6"/>
  <c r="M14" i="6"/>
  <c r="M42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H15" i="6"/>
  <c r="H16" i="6"/>
  <c r="H18" i="6"/>
  <c r="H19" i="6"/>
  <c r="H20" i="6"/>
  <c r="H21" i="6"/>
  <c r="H25" i="6"/>
  <c r="H26" i="6"/>
  <c r="H27" i="6"/>
  <c r="H28" i="6"/>
  <c r="H29" i="6"/>
  <c r="H30" i="6"/>
  <c r="H31" i="6"/>
  <c r="H32" i="6"/>
  <c r="H33" i="6"/>
  <c r="H34" i="6"/>
  <c r="H35" i="6"/>
  <c r="H37" i="6"/>
  <c r="H38" i="6"/>
  <c r="H39" i="6"/>
  <c r="H40" i="6"/>
  <c r="H41" i="6"/>
  <c r="H42" i="6"/>
  <c r="H43" i="6"/>
  <c r="E16" i="6"/>
  <c r="E17" i="6"/>
  <c r="E18" i="6"/>
  <c r="E19" i="6"/>
  <c r="E20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Q11" i="6"/>
  <c r="Q13" i="6" s="1"/>
  <c r="Q14" i="6" s="1"/>
  <c r="Q15" i="6" s="1"/>
  <c r="I11" i="6"/>
  <c r="I13" i="6" s="1"/>
  <c r="I14" i="6" s="1"/>
  <c r="I15" i="6" s="1"/>
  <c r="D1" i="10"/>
  <c r="C14" i="10"/>
  <c r="C5" i="10"/>
  <c r="A3" i="10"/>
  <c r="C6" i="10" l="1"/>
  <c r="C7" i="10"/>
  <c r="C16" i="10"/>
  <c r="U44" i="12"/>
  <c r="M44" i="12"/>
  <c r="M44" i="11"/>
  <c r="U44" i="13"/>
  <c r="I11" i="12"/>
  <c r="I13" i="12" s="1"/>
  <c r="J13" i="12" s="1"/>
  <c r="Q11" i="12"/>
  <c r="Q13" i="12" s="1"/>
  <c r="R13" i="12" s="1"/>
  <c r="D47" i="11"/>
  <c r="M44" i="13"/>
  <c r="E44" i="12"/>
  <c r="J13" i="6"/>
  <c r="E44" i="13"/>
  <c r="R13" i="6"/>
  <c r="A11" i="13"/>
  <c r="A13" i="13" s="1"/>
  <c r="A14" i="13" s="1"/>
  <c r="I11" i="13"/>
  <c r="I13" i="13" s="1"/>
  <c r="J13" i="13" s="1"/>
  <c r="A11" i="11"/>
  <c r="A13" i="11" s="1"/>
  <c r="A14" i="11" s="1"/>
  <c r="Q11" i="11"/>
  <c r="Q13" i="11" s="1"/>
  <c r="R13" i="11" s="1"/>
  <c r="R15" i="6"/>
  <c r="Q16" i="6"/>
  <c r="I16" i="6"/>
  <c r="J15" i="6"/>
  <c r="M44" i="6"/>
  <c r="J14" i="6"/>
  <c r="E44" i="6"/>
  <c r="B13" i="6"/>
  <c r="C17" i="10"/>
  <c r="R13" i="13"/>
  <c r="Q14" i="13"/>
  <c r="R14" i="13" s="1"/>
  <c r="D47" i="13"/>
  <c r="U44" i="11"/>
  <c r="E44" i="11"/>
  <c r="I14" i="11"/>
  <c r="J14" i="11" s="1"/>
  <c r="J13" i="11"/>
  <c r="U44" i="6"/>
  <c r="R14" i="6"/>
  <c r="A14" i="12"/>
  <c r="B13" i="12"/>
  <c r="Q14" i="12" l="1"/>
  <c r="J45" i="12"/>
  <c r="D16" i="10" s="1"/>
  <c r="Q15" i="13"/>
  <c r="I14" i="12"/>
  <c r="J45" i="13"/>
  <c r="A45" i="13" s="1"/>
  <c r="D8" i="10" s="1"/>
  <c r="I14" i="13"/>
  <c r="J14" i="13" s="1"/>
  <c r="Q14" i="11"/>
  <c r="Q15" i="11" s="1"/>
  <c r="R15" i="11" s="1"/>
  <c r="B13" i="11"/>
  <c r="I15" i="11"/>
  <c r="J15" i="11" s="1"/>
  <c r="B13" i="13"/>
  <c r="I17" i="6"/>
  <c r="J16" i="6"/>
  <c r="R16" i="6"/>
  <c r="Q17" i="6"/>
  <c r="B14" i="6"/>
  <c r="A15" i="6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J45" i="6"/>
  <c r="A45" i="6" s="1"/>
  <c r="D5" i="10" s="1"/>
  <c r="J45" i="11"/>
  <c r="A45" i="11" s="1"/>
  <c r="D6" i="10" s="1"/>
  <c r="A15" i="13"/>
  <c r="B14" i="13"/>
  <c r="Q15" i="12"/>
  <c r="R14" i="12"/>
  <c r="R15" i="13"/>
  <c r="Q16" i="13"/>
  <c r="A15" i="11"/>
  <c r="B14" i="11"/>
  <c r="B14" i="12"/>
  <c r="A15" i="12"/>
  <c r="D17" i="10" l="1"/>
  <c r="A45" i="12"/>
  <c r="D7" i="10" s="1"/>
  <c r="D10" i="10" s="1"/>
  <c r="J14" i="12"/>
  <c r="I15" i="12"/>
  <c r="I15" i="13"/>
  <c r="I16" i="13" s="1"/>
  <c r="I16" i="11"/>
  <c r="J16" i="11" s="1"/>
  <c r="Q16" i="11"/>
  <c r="R14" i="11"/>
  <c r="R17" i="6"/>
  <c r="Q18" i="6"/>
  <c r="I18" i="6"/>
  <c r="J17" i="6"/>
  <c r="D14" i="10"/>
  <c r="B15" i="6"/>
  <c r="D15" i="10"/>
  <c r="B15" i="13"/>
  <c r="A16" i="13"/>
  <c r="A16" i="11"/>
  <c r="B15" i="11"/>
  <c r="R15" i="12"/>
  <c r="Q16" i="12"/>
  <c r="B15" i="12"/>
  <c r="A16" i="12"/>
  <c r="R16" i="13"/>
  <c r="Q17" i="13"/>
  <c r="J15" i="13" l="1"/>
  <c r="J15" i="12"/>
  <c r="I16" i="12"/>
  <c r="I17" i="11"/>
  <c r="J17" i="11" s="1"/>
  <c r="R16" i="11"/>
  <c r="Q17" i="11"/>
  <c r="R18" i="6"/>
  <c r="Q19" i="6"/>
  <c r="I19" i="6"/>
  <c r="J18" i="6"/>
  <c r="D19" i="10"/>
  <c r="B16" i="6"/>
  <c r="B16" i="13"/>
  <c r="A17" i="13"/>
  <c r="B16" i="11"/>
  <c r="A17" i="11"/>
  <c r="J16" i="13"/>
  <c r="I17" i="13"/>
  <c r="Q18" i="13"/>
  <c r="R17" i="13"/>
  <c r="B16" i="12"/>
  <c r="A17" i="12"/>
  <c r="R16" i="12"/>
  <c r="Q17" i="12"/>
  <c r="I17" i="12" l="1"/>
  <c r="J16" i="12"/>
  <c r="I18" i="11"/>
  <c r="J18" i="11" s="1"/>
  <c r="Q18" i="11"/>
  <c r="R17" i="11"/>
  <c r="I20" i="6"/>
  <c r="J19" i="6"/>
  <c r="R19" i="6"/>
  <c r="Q20" i="6"/>
  <c r="B17" i="6"/>
  <c r="B17" i="13"/>
  <c r="A18" i="13"/>
  <c r="R18" i="13"/>
  <c r="Q19" i="13"/>
  <c r="R17" i="12"/>
  <c r="Q18" i="12"/>
  <c r="B17" i="12"/>
  <c r="A18" i="12"/>
  <c r="I18" i="13"/>
  <c r="J17" i="13"/>
  <c r="A18" i="11"/>
  <c r="B17" i="11"/>
  <c r="I19" i="11" l="1"/>
  <c r="I18" i="12"/>
  <c r="J17" i="12"/>
  <c r="Q19" i="11"/>
  <c r="R18" i="11"/>
  <c r="R20" i="6"/>
  <c r="Q21" i="6"/>
  <c r="I21" i="6"/>
  <c r="J20" i="6"/>
  <c r="B18" i="6"/>
  <c r="B18" i="13"/>
  <c r="A19" i="13"/>
  <c r="B18" i="11"/>
  <c r="A19" i="11"/>
  <c r="J18" i="13"/>
  <c r="I19" i="13"/>
  <c r="J19" i="11"/>
  <c r="I20" i="11"/>
  <c r="A19" i="12"/>
  <c r="B18" i="12"/>
  <c r="Q19" i="12"/>
  <c r="R18" i="12"/>
  <c r="Q20" i="13"/>
  <c r="R19" i="13"/>
  <c r="J18" i="12" l="1"/>
  <c r="I19" i="12"/>
  <c r="Q20" i="11"/>
  <c r="R19" i="11"/>
  <c r="I22" i="6"/>
  <c r="J21" i="6"/>
  <c r="R21" i="6"/>
  <c r="Q22" i="6"/>
  <c r="B19" i="6"/>
  <c r="A20" i="13"/>
  <c r="B19" i="13"/>
  <c r="R20" i="13"/>
  <c r="Q21" i="13"/>
  <c r="R19" i="12"/>
  <c r="Q20" i="12"/>
  <c r="B19" i="12"/>
  <c r="A20" i="12"/>
  <c r="J20" i="11"/>
  <c r="I21" i="11"/>
  <c r="I20" i="13"/>
  <c r="J19" i="13"/>
  <c r="B19" i="11"/>
  <c r="A20" i="11"/>
  <c r="J19" i="12" l="1"/>
  <c r="I20" i="12"/>
  <c r="R20" i="11"/>
  <c r="Q21" i="11"/>
  <c r="R22" i="6"/>
  <c r="Q23" i="6"/>
  <c r="I23" i="6"/>
  <c r="J22" i="6"/>
  <c r="B20" i="6"/>
  <c r="A21" i="13"/>
  <c r="B20" i="13"/>
  <c r="J20" i="13"/>
  <c r="I21" i="13"/>
  <c r="B20" i="11"/>
  <c r="A21" i="11"/>
  <c r="I22" i="11"/>
  <c r="J21" i="11"/>
  <c r="A21" i="12"/>
  <c r="B20" i="12"/>
  <c r="Q21" i="12"/>
  <c r="R20" i="12"/>
  <c r="Q22" i="13"/>
  <c r="R21" i="13"/>
  <c r="I21" i="12" l="1"/>
  <c r="J20" i="12"/>
  <c r="R21" i="11"/>
  <c r="Q22" i="11"/>
  <c r="I24" i="6"/>
  <c r="J23" i="6"/>
  <c r="R23" i="6"/>
  <c r="Q24" i="6"/>
  <c r="B21" i="6"/>
  <c r="A22" i="13"/>
  <c r="B21" i="13"/>
  <c r="R22" i="13"/>
  <c r="Q23" i="13"/>
  <c r="R21" i="12"/>
  <c r="Q22" i="12"/>
  <c r="B21" i="12"/>
  <c r="A22" i="12"/>
  <c r="I23" i="11"/>
  <c r="J22" i="11"/>
  <c r="A22" i="11"/>
  <c r="B21" i="11"/>
  <c r="I22" i="13"/>
  <c r="J21" i="13"/>
  <c r="J21" i="12" l="1"/>
  <c r="I22" i="12"/>
  <c r="R22" i="11"/>
  <c r="Q23" i="11"/>
  <c r="R24" i="6"/>
  <c r="Q25" i="6"/>
  <c r="I25" i="6"/>
  <c r="J24" i="6"/>
  <c r="B22" i="6"/>
  <c r="B22" i="13"/>
  <c r="A23" i="13"/>
  <c r="J22" i="13"/>
  <c r="I23" i="13"/>
  <c r="A23" i="11"/>
  <c r="B22" i="11"/>
  <c r="I24" i="11"/>
  <c r="J23" i="11"/>
  <c r="A23" i="12"/>
  <c r="B22" i="12"/>
  <c r="Q23" i="12"/>
  <c r="R22" i="12"/>
  <c r="Q24" i="13"/>
  <c r="R23" i="13"/>
  <c r="J22" i="12" l="1"/>
  <c r="I23" i="12"/>
  <c r="Q24" i="11"/>
  <c r="R23" i="11"/>
  <c r="I26" i="6"/>
  <c r="J25" i="6"/>
  <c r="R25" i="6"/>
  <c r="Q26" i="6"/>
  <c r="B23" i="6"/>
  <c r="A24" i="13"/>
  <c r="B23" i="13"/>
  <c r="Q25" i="13"/>
  <c r="R24" i="13"/>
  <c r="R23" i="12"/>
  <c r="Q24" i="12"/>
  <c r="B23" i="12"/>
  <c r="A24" i="12"/>
  <c r="I25" i="11"/>
  <c r="J24" i="11"/>
  <c r="B23" i="11"/>
  <c r="A24" i="11"/>
  <c r="I24" i="13"/>
  <c r="J23" i="13"/>
  <c r="J23" i="12" l="1"/>
  <c r="I24" i="12"/>
  <c r="R24" i="11"/>
  <c r="Q25" i="11"/>
  <c r="R26" i="6"/>
  <c r="Q27" i="6"/>
  <c r="I27" i="6"/>
  <c r="J26" i="6"/>
  <c r="B24" i="6"/>
  <c r="B24" i="13"/>
  <c r="A25" i="13"/>
  <c r="I25" i="13"/>
  <c r="J24" i="13"/>
  <c r="J25" i="11"/>
  <c r="I26" i="11"/>
  <c r="R25" i="13"/>
  <c r="Q26" i="13"/>
  <c r="A25" i="11"/>
  <c r="B24" i="11"/>
  <c r="A25" i="12"/>
  <c r="B24" i="12"/>
  <c r="R24" i="12"/>
  <c r="Q25" i="12"/>
  <c r="J24" i="12" l="1"/>
  <c r="I25" i="12"/>
  <c r="Q26" i="11"/>
  <c r="R25" i="11"/>
  <c r="I28" i="6"/>
  <c r="J27" i="6"/>
  <c r="R27" i="6"/>
  <c r="Q28" i="6"/>
  <c r="B25" i="6"/>
  <c r="B25" i="13"/>
  <c r="A26" i="13"/>
  <c r="A26" i="12"/>
  <c r="B25" i="12"/>
  <c r="B25" i="11"/>
  <c r="A26" i="11"/>
  <c r="J25" i="13"/>
  <c r="I26" i="13"/>
  <c r="Q26" i="12"/>
  <c r="R25" i="12"/>
  <c r="Q27" i="13"/>
  <c r="R26" i="13"/>
  <c r="J26" i="11"/>
  <c r="I27" i="11"/>
  <c r="J25" i="12" l="1"/>
  <c r="I26" i="12"/>
  <c r="R26" i="11"/>
  <c r="Q27" i="11"/>
  <c r="R28" i="6"/>
  <c r="Q29" i="6"/>
  <c r="I29" i="6"/>
  <c r="J28" i="6"/>
  <c r="B26" i="6"/>
  <c r="A27" i="13"/>
  <c r="B26" i="13"/>
  <c r="R27" i="13"/>
  <c r="Q28" i="13"/>
  <c r="R26" i="12"/>
  <c r="Q27" i="12"/>
  <c r="B26" i="12"/>
  <c r="A27" i="12"/>
  <c r="I28" i="11"/>
  <c r="J27" i="11"/>
  <c r="I27" i="13"/>
  <c r="J26" i="13"/>
  <c r="B26" i="11"/>
  <c r="A27" i="11"/>
  <c r="J26" i="12" l="1"/>
  <c r="I27" i="12"/>
  <c r="R27" i="11"/>
  <c r="Q28" i="11"/>
  <c r="I30" i="6"/>
  <c r="J29" i="6"/>
  <c r="R29" i="6"/>
  <c r="Q30" i="6"/>
  <c r="B27" i="6"/>
  <c r="B27" i="13"/>
  <c r="A28" i="13"/>
  <c r="J27" i="13"/>
  <c r="I28" i="13"/>
  <c r="I29" i="11"/>
  <c r="J28" i="11"/>
  <c r="A28" i="11"/>
  <c r="B27" i="11"/>
  <c r="A28" i="12"/>
  <c r="B27" i="12"/>
  <c r="Q28" i="12"/>
  <c r="R27" i="12"/>
  <c r="Q29" i="13"/>
  <c r="R28" i="13"/>
  <c r="J27" i="12" l="1"/>
  <c r="I28" i="12"/>
  <c r="Q29" i="11"/>
  <c r="R28" i="11"/>
  <c r="R30" i="6"/>
  <c r="Q31" i="6"/>
  <c r="I31" i="6"/>
  <c r="J30" i="6"/>
  <c r="B28" i="6"/>
  <c r="A29" i="13"/>
  <c r="B28" i="13"/>
  <c r="R29" i="13"/>
  <c r="Q30" i="13"/>
  <c r="R28" i="12"/>
  <c r="Q29" i="12"/>
  <c r="B28" i="12"/>
  <c r="A29" i="12"/>
  <c r="A29" i="11"/>
  <c r="A30" i="11" s="1"/>
  <c r="B28" i="11"/>
  <c r="I30" i="11"/>
  <c r="J29" i="11"/>
  <c r="I29" i="13"/>
  <c r="J28" i="13"/>
  <c r="J28" i="12" l="1"/>
  <c r="I29" i="12"/>
  <c r="Q30" i="11"/>
  <c r="R29" i="11"/>
  <c r="I32" i="6"/>
  <c r="J31" i="6"/>
  <c r="R31" i="6"/>
  <c r="Q32" i="6"/>
  <c r="B29" i="6"/>
  <c r="B29" i="13"/>
  <c r="A30" i="13"/>
  <c r="J29" i="13"/>
  <c r="I30" i="13"/>
  <c r="I31" i="11"/>
  <c r="J30" i="11"/>
  <c r="B29" i="11"/>
  <c r="A30" i="12"/>
  <c r="B29" i="12"/>
  <c r="Q30" i="12"/>
  <c r="R29" i="12"/>
  <c r="Q31" i="13"/>
  <c r="R30" i="13"/>
  <c r="J29" i="12" l="1"/>
  <c r="I30" i="12"/>
  <c r="R30" i="11"/>
  <c r="Q31" i="11"/>
  <c r="R32" i="6"/>
  <c r="Q33" i="6"/>
  <c r="I33" i="6"/>
  <c r="J32" i="6"/>
  <c r="B30" i="6"/>
  <c r="A31" i="13"/>
  <c r="B30" i="13"/>
  <c r="R31" i="13"/>
  <c r="Q32" i="13"/>
  <c r="R30" i="12"/>
  <c r="Q31" i="12"/>
  <c r="B30" i="12"/>
  <c r="A31" i="12"/>
  <c r="B30" i="11"/>
  <c r="A31" i="11"/>
  <c r="J31" i="11"/>
  <c r="I32" i="11"/>
  <c r="I31" i="13"/>
  <c r="J30" i="13"/>
  <c r="I31" i="12" l="1"/>
  <c r="J30" i="12"/>
  <c r="Q32" i="11"/>
  <c r="R31" i="11"/>
  <c r="I34" i="6"/>
  <c r="J33" i="6"/>
  <c r="R33" i="6"/>
  <c r="Q34" i="6"/>
  <c r="B31" i="6"/>
  <c r="B31" i="13"/>
  <c r="A32" i="13"/>
  <c r="J31" i="13"/>
  <c r="I32" i="13"/>
  <c r="J32" i="11"/>
  <c r="I33" i="11"/>
  <c r="B31" i="11"/>
  <c r="A32" i="11"/>
  <c r="A32" i="12"/>
  <c r="B31" i="12"/>
  <c r="Q32" i="12"/>
  <c r="R31" i="12"/>
  <c r="Q33" i="13"/>
  <c r="R32" i="13"/>
  <c r="J31" i="12" l="1"/>
  <c r="I32" i="12"/>
  <c r="R32" i="11"/>
  <c r="Q33" i="11"/>
  <c r="R34" i="6"/>
  <c r="Q35" i="6"/>
  <c r="I35" i="6"/>
  <c r="J34" i="6"/>
  <c r="B32" i="6"/>
  <c r="A33" i="13"/>
  <c r="B32" i="13"/>
  <c r="R33" i="13"/>
  <c r="Q34" i="13"/>
  <c r="R32" i="12"/>
  <c r="Q33" i="12"/>
  <c r="B32" i="12"/>
  <c r="A33" i="12"/>
  <c r="B32" i="11"/>
  <c r="A33" i="11"/>
  <c r="J33" i="11"/>
  <c r="I34" i="11"/>
  <c r="I33" i="13"/>
  <c r="J32" i="13"/>
  <c r="I33" i="12" l="1"/>
  <c r="J32" i="12"/>
  <c r="R33" i="11"/>
  <c r="Q34" i="11"/>
  <c r="I36" i="6"/>
  <c r="J35" i="6"/>
  <c r="R35" i="6"/>
  <c r="Q36" i="6"/>
  <c r="B33" i="6"/>
  <c r="B33" i="13"/>
  <c r="A34" i="13"/>
  <c r="J33" i="13"/>
  <c r="I34" i="13"/>
  <c r="I35" i="11"/>
  <c r="J34" i="11"/>
  <c r="A34" i="11"/>
  <c r="B33" i="11"/>
  <c r="A34" i="12"/>
  <c r="B33" i="12"/>
  <c r="Q34" i="12"/>
  <c r="R33" i="12"/>
  <c r="Q35" i="13"/>
  <c r="R34" i="13"/>
  <c r="J33" i="12" l="1"/>
  <c r="I34" i="12"/>
  <c r="R34" i="11"/>
  <c r="Q35" i="11"/>
  <c r="R36" i="6"/>
  <c r="Q37" i="6"/>
  <c r="I37" i="6"/>
  <c r="J36" i="6"/>
  <c r="B34" i="6"/>
  <c r="A35" i="13"/>
  <c r="B34" i="13"/>
  <c r="R35" i="13"/>
  <c r="Q36" i="13"/>
  <c r="R34" i="12"/>
  <c r="Q35" i="12"/>
  <c r="B34" i="12"/>
  <c r="A35" i="12"/>
  <c r="A35" i="11"/>
  <c r="B34" i="11"/>
  <c r="J35" i="11"/>
  <c r="I36" i="11"/>
  <c r="I35" i="13"/>
  <c r="J34" i="13"/>
  <c r="I35" i="12" l="1"/>
  <c r="J34" i="12"/>
  <c r="R35" i="11"/>
  <c r="Q36" i="11"/>
  <c r="I38" i="6"/>
  <c r="J37" i="6"/>
  <c r="R37" i="6"/>
  <c r="Q38" i="6"/>
  <c r="B35" i="6"/>
  <c r="B35" i="13"/>
  <c r="A36" i="13"/>
  <c r="J35" i="13"/>
  <c r="I36" i="13"/>
  <c r="A36" i="11"/>
  <c r="B35" i="11"/>
  <c r="I37" i="11"/>
  <c r="I38" i="11" s="1"/>
  <c r="J36" i="11"/>
  <c r="A36" i="12"/>
  <c r="B35" i="12"/>
  <c r="Q36" i="12"/>
  <c r="R35" i="12"/>
  <c r="Q37" i="13"/>
  <c r="R36" i="13"/>
  <c r="I36" i="12" l="1"/>
  <c r="J35" i="12"/>
  <c r="Q37" i="11"/>
  <c r="R36" i="11"/>
  <c r="R38" i="6"/>
  <c r="Q39" i="6"/>
  <c r="I39" i="6"/>
  <c r="J38" i="6"/>
  <c r="B36" i="6"/>
  <c r="A37" i="13"/>
  <c r="B36" i="13"/>
  <c r="R37" i="13"/>
  <c r="Q38" i="13"/>
  <c r="R36" i="12"/>
  <c r="Q37" i="12"/>
  <c r="B36" i="12"/>
  <c r="A37" i="12"/>
  <c r="J37" i="11"/>
  <c r="B36" i="11"/>
  <c r="A37" i="11"/>
  <c r="I37" i="13"/>
  <c r="J36" i="13"/>
  <c r="I37" i="12" l="1"/>
  <c r="J36" i="12"/>
  <c r="R37" i="11"/>
  <c r="Q38" i="11"/>
  <c r="I40" i="6"/>
  <c r="J39" i="6"/>
  <c r="R39" i="6"/>
  <c r="Q40" i="6"/>
  <c r="B37" i="6"/>
  <c r="B37" i="13"/>
  <c r="A38" i="13"/>
  <c r="J37" i="13"/>
  <c r="I38" i="13"/>
  <c r="A38" i="11"/>
  <c r="B37" i="11"/>
  <c r="I39" i="11"/>
  <c r="J38" i="11"/>
  <c r="A38" i="12"/>
  <c r="B37" i="12"/>
  <c r="Q38" i="12"/>
  <c r="R37" i="12"/>
  <c r="Q39" i="13"/>
  <c r="R38" i="13"/>
  <c r="J37" i="12" l="1"/>
  <c r="I38" i="12"/>
  <c r="R38" i="11"/>
  <c r="Q39" i="11"/>
  <c r="R40" i="6"/>
  <c r="Q41" i="6"/>
  <c r="J40" i="6"/>
  <c r="I41" i="6"/>
  <c r="J41" i="6" s="1"/>
  <c r="B38" i="6"/>
  <c r="A39" i="13"/>
  <c r="B38" i="13"/>
  <c r="R39" i="13"/>
  <c r="Q40" i="13"/>
  <c r="R38" i="12"/>
  <c r="Q39" i="12"/>
  <c r="B38" i="12"/>
  <c r="A39" i="12"/>
  <c r="J39" i="11"/>
  <c r="I40" i="11"/>
  <c r="I41" i="11" s="1"/>
  <c r="I42" i="11" s="1"/>
  <c r="J42" i="11" s="1"/>
  <c r="B38" i="11"/>
  <c r="A39" i="11"/>
  <c r="I39" i="13"/>
  <c r="J38" i="13"/>
  <c r="J38" i="12" l="1"/>
  <c r="I39" i="12"/>
  <c r="R39" i="11"/>
  <c r="Q40" i="11"/>
  <c r="R41" i="6"/>
  <c r="Q42" i="6"/>
  <c r="B39" i="6"/>
  <c r="B39" i="13"/>
  <c r="A40" i="13"/>
  <c r="J39" i="13"/>
  <c r="I40" i="13"/>
  <c r="A40" i="11"/>
  <c r="B39" i="11"/>
  <c r="J40" i="11"/>
  <c r="A40" i="12"/>
  <c r="B39" i="12"/>
  <c r="Q40" i="12"/>
  <c r="R39" i="12"/>
  <c r="Q41" i="13"/>
  <c r="R40" i="13"/>
  <c r="J39" i="12" l="1"/>
  <c r="I40" i="12"/>
  <c r="R40" i="11"/>
  <c r="Q41" i="11"/>
  <c r="R42" i="6"/>
  <c r="Q43" i="6"/>
  <c r="R43" i="6" s="1"/>
  <c r="B40" i="6"/>
  <c r="A41" i="13"/>
  <c r="B40" i="13"/>
  <c r="R41" i="13"/>
  <c r="Q42" i="13"/>
  <c r="R40" i="12"/>
  <c r="Q41" i="12"/>
  <c r="B40" i="12"/>
  <c r="A41" i="12"/>
  <c r="J41" i="11"/>
  <c r="B40" i="11"/>
  <c r="A41" i="11"/>
  <c r="I41" i="13"/>
  <c r="J40" i="13"/>
  <c r="J40" i="12" l="1"/>
  <c r="I41" i="12"/>
  <c r="R41" i="11"/>
  <c r="Q42" i="11"/>
  <c r="B41" i="6"/>
  <c r="B41" i="13"/>
  <c r="A42" i="13"/>
  <c r="I42" i="13"/>
  <c r="J41" i="13"/>
  <c r="A42" i="11"/>
  <c r="B41" i="11"/>
  <c r="I43" i="11"/>
  <c r="J43" i="11" s="1"/>
  <c r="A42" i="12"/>
  <c r="B41" i="12"/>
  <c r="Q42" i="12"/>
  <c r="R41" i="12"/>
  <c r="R42" i="13"/>
  <c r="Q43" i="13"/>
  <c r="R43" i="13" s="1"/>
  <c r="A43" i="12" l="1"/>
  <c r="B43" i="12" s="1"/>
  <c r="I42" i="12"/>
  <c r="J41" i="12"/>
  <c r="Q43" i="11"/>
  <c r="R43" i="11" s="1"/>
  <c r="R42" i="11"/>
  <c r="B42" i="6"/>
  <c r="B43" i="6"/>
  <c r="A43" i="13"/>
  <c r="B43" i="13" s="1"/>
  <c r="B42" i="13"/>
  <c r="Q43" i="12"/>
  <c r="R43" i="12" s="1"/>
  <c r="R42" i="12"/>
  <c r="B42" i="12"/>
  <c r="A43" i="11"/>
  <c r="B43" i="11" s="1"/>
  <c r="B42" i="11"/>
  <c r="I43" i="13"/>
  <c r="J43" i="13" s="1"/>
  <c r="J42" i="13"/>
  <c r="J42" i="12" l="1"/>
  <c r="I43" i="12"/>
  <c r="J43" i="12" s="1"/>
</calcChain>
</file>

<file path=xl/sharedStrings.xml><?xml version="1.0" encoding="utf-8"?>
<sst xmlns="http://schemas.openxmlformats.org/spreadsheetml/2006/main" count="218" uniqueCount="65">
  <si>
    <t>Turnverein Jahn 1895 e.V. Schweinfurt</t>
  </si>
  <si>
    <t>Übungsleiterstunden – Nachweis</t>
  </si>
  <si>
    <t>Jahr</t>
  </si>
  <si>
    <t>Datum</t>
  </si>
  <si>
    <t>Sportstätte</t>
  </si>
  <si>
    <t>Anz. 
TN</t>
  </si>
  <si>
    <t>Anz. h
( 45min)</t>
  </si>
  <si>
    <t>Mannschaft/Gruppe</t>
  </si>
  <si>
    <t>Name des Übungsleiters</t>
  </si>
  <si>
    <t>Abteilung:</t>
  </si>
  <si>
    <t>TAG</t>
  </si>
  <si>
    <t>Summe</t>
  </si>
  <si>
    <t>Unterschrift Übungsleiter</t>
  </si>
  <si>
    <t>Übungsleiterhonorar</t>
  </si>
  <si>
    <t>Gesamtstunden</t>
  </si>
  <si>
    <t>€/STD</t>
  </si>
  <si>
    <t xml:space="preserve"> Quartal</t>
  </si>
  <si>
    <t>1.</t>
  </si>
  <si>
    <t>Unterschrift  Abteilungsleiter</t>
  </si>
  <si>
    <t>Max Mustermann</t>
  </si>
  <si>
    <t>2. Quartal</t>
  </si>
  <si>
    <t>1. Quartal</t>
  </si>
  <si>
    <t>3. Quartal</t>
  </si>
  <si>
    <t>4. Quartal</t>
  </si>
  <si>
    <t>Gesamt</t>
  </si>
  <si>
    <t>Üh</t>
  </si>
  <si>
    <t>€/Üh</t>
  </si>
  <si>
    <t>Trainingszeit
von      bis</t>
  </si>
  <si>
    <t>Trainingszeit
von       bis</t>
  </si>
  <si>
    <t>Nr.</t>
  </si>
  <si>
    <t>2 Kommas ergeben den Doppelpunkt</t>
  </si>
  <si>
    <t>bei der Uhrzeiteingabe</t>
  </si>
  <si>
    <t>Kersch.-Schule</t>
  </si>
  <si>
    <t>Jahnplatz</t>
  </si>
  <si>
    <t>Celtis</t>
  </si>
  <si>
    <t>Auenschule</t>
  </si>
  <si>
    <t>Stadion</t>
  </si>
  <si>
    <t>G.W.-Halle</t>
  </si>
  <si>
    <t>AVH.-Halle</t>
  </si>
  <si>
    <t>Excel-Optionen anklicken</t>
  </si>
  <si>
    <t>3.</t>
  </si>
  <si>
    <t>2.</t>
  </si>
  <si>
    <t>Rathenau</t>
  </si>
  <si>
    <t>deshalb kann man den Trick - wie beschrieben - anwenden. Dann kann man den Nummernblock verwenden - 2x das Komma drücken erzeugt den Doppelpunkt</t>
  </si>
  <si>
    <t>In der Spalte Nr. die Zahl der Sportstätte eingeben, dann wird das Feld Sportstätte gefüllt.</t>
  </si>
  <si>
    <t>wenn Fragen, dann Böhme anrufen :-)</t>
  </si>
  <si>
    <t>4.</t>
  </si>
  <si>
    <t>Zellen auswählen &gt; Zellen formatieren &gt; Schutz &gt; nicht gesperrte -Haken rausnehmen- Blatt schützen - nicht gesperrte Zellen auswählen</t>
  </si>
  <si>
    <t>Landkreishalle</t>
  </si>
  <si>
    <t>Friedenschule</t>
  </si>
  <si>
    <t>Fr.-Fischer-Schule</t>
  </si>
  <si>
    <t>Tennis-Halle</t>
  </si>
  <si>
    <t>Bedingte Formatierung</t>
  </si>
  <si>
    <t>neue Regel</t>
  </si>
  <si>
    <t>Formel zur Ermittlung der zu formatierenden Zellen verwenden</t>
  </si>
  <si>
    <t>=WENNFEHLER(WENN(MONAT(A13+1)=MONAT($A$13);A13+1;"");"")</t>
  </si>
  <si>
    <t>Es ist umständlich, immer die STRG Taste zu drücken, bei der Uhrzeiteingabe wenn man den Doppelpunkt braucht,</t>
  </si>
  <si>
    <t>Jeden Monat einzelnen mit der bedingten Formatierung versehen.</t>
  </si>
  <si>
    <t>siehe INFO 1</t>
  </si>
  <si>
    <t>=WOCHENTAG($Zelle;2)&gt;5</t>
  </si>
  <si>
    <t>=WOCHENTAG($A13;2)&gt;5</t>
  </si>
  <si>
    <t>Alfons Goppel</t>
  </si>
  <si>
    <t>F</t>
  </si>
  <si>
    <t>Fußball</t>
  </si>
  <si>
    <t>U 7 Jun.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</si>
</sst>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ddd"/>
  </numFmts>
  <fonts count="26" x14ac:knownFonts="1">
    <font>
      <sz val="10"/>
      <name val="Arial"/>
    </font>
    <font>
      <sz val="10"/>
      <name val="Arial"/>
      <family val="2"/>
    </font>
    <font>
      <b/>
      <sz val="8.5"/>
      <name val="Times New Roman"/>
      <family val="1"/>
    </font>
    <font>
      <b/>
      <u/>
      <sz val="15.5"/>
      <name val="Times New Roman"/>
      <family val="1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20"/>
      <name val="Times New Roman"/>
      <family val="1"/>
    </font>
    <font>
      <b/>
      <sz val="24"/>
      <name val="Times New Roman"/>
      <family val="1"/>
    </font>
    <font>
      <b/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sz val="26"/>
      <name val="Arial"/>
      <family val="2"/>
    </font>
    <font>
      <sz val="10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36"/>
      <name val="Arial"/>
      <family val="2"/>
    </font>
    <font>
      <sz val="16"/>
      <name val="Arial"/>
      <family val="2"/>
    </font>
    <font>
      <sz val="8.5"/>
      <name val="Times New Roman"/>
      <family val="1"/>
    </font>
    <font>
      <u/>
      <sz val="15.5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sz val="14"/>
      <name val="Arial"/>
      <family val="2"/>
    </font>
    <font>
      <sz val="28"/>
      <name val="Brush Script MT"/>
      <family val="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 vertical="center"/>
    </xf>
    <xf numFmtId="0" fontId="7" fillId="0" borderId="12" xfId="0" applyFont="1" applyBorder="1" applyAlignment="1">
      <alignment horizontal="center"/>
    </xf>
    <xf numFmtId="0" fontId="0" fillId="0" borderId="13" xfId="0" applyBorder="1"/>
    <xf numFmtId="0" fontId="7" fillId="0" borderId="0" xfId="0" applyFont="1"/>
    <xf numFmtId="0" fontId="0" fillId="0" borderId="14" xfId="0" applyBorder="1" applyAlignment="1">
      <alignment vertical="center"/>
    </xf>
    <xf numFmtId="0" fontId="7" fillId="0" borderId="9" xfId="0" applyFont="1" applyBorder="1"/>
    <xf numFmtId="0" fontId="7" fillId="0" borderId="4" xfId="0" applyFont="1" applyBorder="1"/>
    <xf numFmtId="0" fontId="7" fillId="0" borderId="10" xfId="0" applyFont="1" applyBorder="1"/>
    <xf numFmtId="0" fontId="7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44" fontId="12" fillId="0" borderId="16" xfId="1" applyFont="1" applyBorder="1" applyAlignment="1">
      <alignment vertical="center"/>
    </xf>
    <xf numFmtId="0" fontId="0" fillId="0" borderId="7" xfId="0" applyBorder="1"/>
    <xf numFmtId="164" fontId="0" fillId="0" borderId="3" xfId="0" applyNumberFormat="1" applyBorder="1" applyAlignment="1">
      <alignment horizontal="center"/>
    </xf>
    <xf numFmtId="0" fontId="14" fillId="0" borderId="0" xfId="0" applyFont="1"/>
    <xf numFmtId="44" fontId="14" fillId="0" borderId="0" xfId="0" applyNumberFormat="1" applyFont="1"/>
    <xf numFmtId="0" fontId="16" fillId="0" borderId="0" xfId="0" applyFont="1"/>
    <xf numFmtId="0" fontId="0" fillId="3" borderId="8" xfId="0" applyFill="1" applyBorder="1"/>
    <xf numFmtId="0" fontId="0" fillId="3" borderId="14" xfId="0" applyFill="1" applyBorder="1"/>
    <xf numFmtId="0" fontId="14" fillId="3" borderId="14" xfId="0" applyFont="1" applyFill="1" applyBorder="1"/>
    <xf numFmtId="0" fontId="0" fillId="3" borderId="17" xfId="0" applyFill="1" applyBorder="1"/>
    <xf numFmtId="0" fontId="0" fillId="4" borderId="8" xfId="0" applyFill="1" applyBorder="1"/>
    <xf numFmtId="0" fontId="0" fillId="4" borderId="14" xfId="0" applyFill="1" applyBorder="1"/>
    <xf numFmtId="0" fontId="0" fillId="4" borderId="17" xfId="0" applyFill="1" applyBorder="1"/>
    <xf numFmtId="44" fontId="18" fillId="0" borderId="0" xfId="0" applyNumberFormat="1" applyFon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/>
    <xf numFmtId="44" fontId="0" fillId="0" borderId="0" xfId="0" applyNumberFormat="1"/>
    <xf numFmtId="164" fontId="15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14" xfId="0" applyBorder="1"/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/>
    <xf numFmtId="0" fontId="5" fillId="0" borderId="19" xfId="0" applyFont="1" applyBorder="1" applyAlignment="1">
      <alignment vertical="center"/>
    </xf>
    <xf numFmtId="16" fontId="0" fillId="0" borderId="20" xfId="0" applyNumberFormat="1" applyBorder="1"/>
    <xf numFmtId="0" fontId="15" fillId="0" borderId="0" xfId="0" applyFont="1"/>
    <xf numFmtId="1" fontId="0" fillId="0" borderId="3" xfId="0" applyNumberFormat="1" applyBorder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0" fontId="15" fillId="0" borderId="4" xfId="0" applyFont="1" applyBorder="1"/>
    <xf numFmtId="0" fontId="20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/>
    </xf>
    <xf numFmtId="14" fontId="15" fillId="0" borderId="21" xfId="0" applyNumberFormat="1" applyFont="1" applyBorder="1"/>
    <xf numFmtId="14" fontId="24" fillId="0" borderId="16" xfId="0" applyNumberFormat="1" applyFont="1" applyBorder="1" applyAlignment="1">
      <alignment horizontal="center" vertical="center"/>
    </xf>
    <xf numFmtId="0" fontId="23" fillId="0" borderId="15" xfId="0" applyFont="1" applyBorder="1"/>
    <xf numFmtId="14" fontId="15" fillId="0" borderId="0" xfId="0" applyNumberFormat="1" applyFont="1"/>
    <xf numFmtId="20" fontId="0" fillId="0" borderId="3" xfId="0" applyNumberFormat="1" applyBorder="1" applyAlignment="1">
      <alignment horizontal="center"/>
    </xf>
    <xf numFmtId="44" fontId="12" fillId="0" borderId="16" xfId="1" applyFont="1" applyBorder="1" applyAlignment="1" applyProtection="1">
      <alignment vertical="center"/>
    </xf>
    <xf numFmtId="0" fontId="1" fillId="0" borderId="0" xfId="0" applyFont="1"/>
    <xf numFmtId="20" fontId="0" fillId="0" borderId="3" xfId="0" applyNumberFormat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20" fontId="15" fillId="0" borderId="3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4" fontId="11" fillId="0" borderId="16" xfId="0" applyNumberFormat="1" applyFont="1" applyBorder="1" applyAlignment="1">
      <alignment horizontal="center" vertical="center"/>
    </xf>
    <xf numFmtId="44" fontId="12" fillId="0" borderId="16" xfId="1" applyFont="1" applyBorder="1" applyAlignment="1" applyProtection="1">
      <alignment vertical="center"/>
      <protection locked="0"/>
    </xf>
    <xf numFmtId="20" fontId="1" fillId="0" borderId="3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15" fillId="0" borderId="8" xfId="0" applyFont="1" applyBorder="1" applyAlignment="1">
      <alignment horizontal="center"/>
    </xf>
    <xf numFmtId="14" fontId="15" fillId="0" borderId="18" xfId="0" applyNumberFormat="1" applyFont="1" applyBorder="1"/>
    <xf numFmtId="0" fontId="11" fillId="0" borderId="0" xfId="0" applyFont="1"/>
    <xf numFmtId="49" fontId="11" fillId="0" borderId="0" xfId="0" applyNumberFormat="1" applyFont="1"/>
    <xf numFmtId="0" fontId="11" fillId="0" borderId="0" xfId="0" applyFont="1" applyProtection="1">
      <protection locked="0"/>
    </xf>
    <xf numFmtId="0" fontId="7" fillId="0" borderId="30" xfId="0" applyFont="1" applyBorder="1" applyAlignment="1">
      <alignment horizontal="center" vertical="center"/>
    </xf>
    <xf numFmtId="16" fontId="0" fillId="5" borderId="20" xfId="0" applyNumberFormat="1" applyFill="1" applyBorder="1"/>
    <xf numFmtId="164" fontId="0" fillId="5" borderId="3" xfId="0" applyNumberFormat="1" applyFill="1" applyBorder="1" applyAlignment="1">
      <alignment horizontal="center"/>
    </xf>
    <xf numFmtId="20" fontId="15" fillId="5" borderId="3" xfId="0" applyNumberFormat="1" applyFont="1" applyFill="1" applyBorder="1" applyAlignment="1" applyProtection="1">
      <alignment horizontal="center"/>
      <protection locked="0"/>
    </xf>
    <xf numFmtId="20" fontId="0" fillId="5" borderId="3" xfId="0" applyNumberFormat="1" applyFill="1" applyBorder="1" applyAlignment="1" applyProtection="1">
      <alignment horizontal="center"/>
      <protection locked="0"/>
    </xf>
    <xf numFmtId="0" fontId="0" fillId="5" borderId="3" xfId="0" applyFill="1" applyBorder="1" applyAlignment="1">
      <alignment horizontal="center" vertical="center"/>
    </xf>
    <xf numFmtId="0" fontId="0" fillId="5" borderId="16" xfId="0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/>
    </xf>
    <xf numFmtId="1" fontId="0" fillId="5" borderId="3" xfId="0" applyNumberForma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/>
    </xf>
    <xf numFmtId="16" fontId="0" fillId="6" borderId="20" xfId="0" applyNumberFormat="1" applyFill="1" applyBorder="1"/>
    <xf numFmtId="164" fontId="0" fillId="6" borderId="3" xfId="0" applyNumberFormat="1" applyFill="1" applyBorder="1" applyAlignment="1">
      <alignment horizontal="center"/>
    </xf>
    <xf numFmtId="20" fontId="15" fillId="6" borderId="3" xfId="0" applyNumberFormat="1" applyFont="1" applyFill="1" applyBorder="1" applyAlignment="1" applyProtection="1">
      <alignment horizontal="center"/>
      <protection locked="0"/>
    </xf>
    <xf numFmtId="20" fontId="0" fillId="6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>
      <alignment horizontal="center"/>
    </xf>
    <xf numFmtId="164" fontId="15" fillId="5" borderId="3" xfId="0" applyNumberFormat="1" applyFont="1" applyFill="1" applyBorder="1" applyAlignment="1">
      <alignment horizontal="center"/>
    </xf>
    <xf numFmtId="164" fontId="15" fillId="6" borderId="3" xfId="0" applyNumberFormat="1" applyFont="1" applyFill="1" applyBorder="1" applyAlignment="1">
      <alignment horizontal="center"/>
    </xf>
    <xf numFmtId="1" fontId="0" fillId="6" borderId="3" xfId="0" applyNumberForma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/>
    </xf>
    <xf numFmtId="16" fontId="0" fillId="5" borderId="23" xfId="0" applyNumberFormat="1" applyFill="1" applyBorder="1"/>
    <xf numFmtId="164" fontId="0" fillId="5" borderId="24" xfId="0" applyNumberFormat="1" applyFill="1" applyBorder="1" applyAlignment="1">
      <alignment horizontal="center"/>
    </xf>
    <xf numFmtId="20" fontId="0" fillId="5" borderId="24" xfId="0" applyNumberFormat="1" applyFill="1" applyBorder="1" applyAlignment="1" applyProtection="1">
      <alignment horizontal="center"/>
      <protection locked="0"/>
    </xf>
    <xf numFmtId="1" fontId="0" fillId="5" borderId="24" xfId="0" applyNumberFormat="1" applyFill="1" applyBorder="1" applyAlignment="1">
      <alignment horizontal="center" vertical="center"/>
    </xf>
    <xf numFmtId="0" fontId="0" fillId="5" borderId="24" xfId="0" applyFill="1" applyBorder="1" applyAlignment="1" applyProtection="1">
      <alignment horizontal="center" vertical="center"/>
      <protection locked="0"/>
    </xf>
    <xf numFmtId="0" fontId="0" fillId="5" borderId="31" xfId="0" applyFill="1" applyBorder="1" applyAlignment="1" applyProtection="1">
      <alignment horizontal="center" vertical="center"/>
      <protection locked="0"/>
    </xf>
    <xf numFmtId="0" fontId="15" fillId="5" borderId="25" xfId="0" applyFont="1" applyFill="1" applyBorder="1" applyAlignment="1">
      <alignment horizontal="center"/>
    </xf>
    <xf numFmtId="44" fontId="13" fillId="0" borderId="13" xfId="1" applyFont="1" applyBorder="1" applyAlignment="1">
      <alignment horizontal="center" vertical="center"/>
    </xf>
    <xf numFmtId="44" fontId="13" fillId="0" borderId="1" xfId="1" applyFont="1" applyBorder="1" applyAlignment="1">
      <alignment horizontal="center" vertical="center"/>
    </xf>
    <xf numFmtId="44" fontId="13" fillId="0" borderId="22" xfId="1" applyFont="1" applyBorder="1" applyAlignment="1">
      <alignment horizontal="center" vertical="center"/>
    </xf>
    <xf numFmtId="0" fontId="7" fillId="0" borderId="8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4" fontId="12" fillId="0" borderId="8" xfId="0" applyNumberFormat="1" applyFont="1" applyBorder="1" applyAlignment="1" applyProtection="1">
      <alignment horizontal="center" vertical="center"/>
      <protection locked="0"/>
    </xf>
    <xf numFmtId="0" fontId="12" fillId="0" borderId="17" xfId="0" applyFont="1" applyBorder="1" applyAlignment="1" applyProtection="1">
      <alignment horizontal="center" vertical="center"/>
      <protection locked="0"/>
    </xf>
    <xf numFmtId="0" fontId="25" fillId="0" borderId="8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0" borderId="17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Alignment="1" applyProtection="1">
      <alignment horizontal="center" vertical="center"/>
      <protection locked="0"/>
    </xf>
    <xf numFmtId="1" fontId="10" fillId="0" borderId="1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0" fillId="0" borderId="14" xfId="0" applyBorder="1"/>
    <xf numFmtId="0" fontId="0" fillId="0" borderId="17" xfId="0" applyBorder="1"/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8" xfId="0" applyBorder="1"/>
    <xf numFmtId="0" fontId="0" fillId="0" borderId="14" xfId="0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44" fontId="13" fillId="0" borderId="13" xfId="1" applyFont="1" applyBorder="1" applyAlignment="1" applyProtection="1">
      <alignment horizontal="center" vertical="center"/>
    </xf>
    <xf numFmtId="44" fontId="13" fillId="0" borderId="1" xfId="1" applyFont="1" applyBorder="1" applyAlignment="1" applyProtection="1">
      <alignment horizontal="center" vertical="center"/>
    </xf>
    <xf numFmtId="44" fontId="13" fillId="0" borderId="22" xfId="1" applyFont="1" applyBorder="1" applyAlignment="1" applyProtection="1">
      <alignment horizontal="center" vertical="center"/>
    </xf>
    <xf numFmtId="17" fontId="5" fillId="2" borderId="30" xfId="0" applyNumberFormat="1" applyFont="1" applyFill="1" applyBorder="1" applyAlignment="1">
      <alignment horizontal="center" vertical="center"/>
    </xf>
    <xf numFmtId="14" fontId="0" fillId="0" borderId="8" xfId="0" applyNumberFormat="1" applyBorder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Standard" xfId="0" builtinId="0"/>
    <cellStyle name="Währung" xfId="1" builtinId="4"/>
  </cellStyles>
  <dxfs count="28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14</xdr:row>
      <xdr:rowOff>95250</xdr:rowOff>
    </xdr:from>
    <xdr:to>
      <xdr:col>8</xdr:col>
      <xdr:colOff>85725</xdr:colOff>
      <xdr:row>33</xdr:row>
      <xdr:rowOff>19050</xdr:rowOff>
    </xdr:to>
    <xdr:pic>
      <xdr:nvPicPr>
        <xdr:cNvPr id="11286" name="Picture 1">
          <a:extLst>
            <a:ext uri="{FF2B5EF4-FFF2-40B4-BE49-F238E27FC236}">
              <a16:creationId xmlns:a16="http://schemas.microsoft.com/office/drawing/2014/main" id="{00000000-0008-0000-0000-000016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9479" b="70833"/>
        <a:stretch>
          <a:fillRect/>
        </a:stretch>
      </xdr:blipFill>
      <xdr:spPr bwMode="auto">
        <a:xfrm>
          <a:off x="600075" y="2362200"/>
          <a:ext cx="5581650" cy="30003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207438</xdr:colOff>
      <xdr:row>10</xdr:row>
      <xdr:rowOff>151098</xdr:rowOff>
    </xdr:from>
    <xdr:to>
      <xdr:col>3</xdr:col>
      <xdr:colOff>359072</xdr:colOff>
      <xdr:row>17</xdr:row>
      <xdr:rowOff>55165</xdr:rowOff>
    </xdr:to>
    <xdr:sp macro="" textlink="">
      <xdr:nvSpPr>
        <xdr:cNvPr id="3" name="Pfeil nach ob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5451419">
          <a:off x="1288484" y="1451302"/>
          <a:ext cx="1037542" cy="1675634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571500</xdr:colOff>
      <xdr:row>36</xdr:row>
      <xdr:rowOff>0</xdr:rowOff>
    </xdr:from>
    <xdr:to>
      <xdr:col>8</xdr:col>
      <xdr:colOff>104775</xdr:colOff>
      <xdr:row>64</xdr:row>
      <xdr:rowOff>9525</xdr:rowOff>
    </xdr:to>
    <xdr:pic>
      <xdr:nvPicPr>
        <xdr:cNvPr id="11288" name="Picture 2">
          <a:extLst>
            <a:ext uri="{FF2B5EF4-FFF2-40B4-BE49-F238E27FC236}">
              <a16:creationId xmlns:a16="http://schemas.microsoft.com/office/drawing/2014/main" id="{00000000-0008-0000-0000-00001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69218" b="55833"/>
        <a:stretch>
          <a:fillRect/>
        </a:stretch>
      </xdr:blipFill>
      <xdr:spPr bwMode="auto">
        <a:xfrm>
          <a:off x="571500" y="5829300"/>
          <a:ext cx="5629275" cy="4543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408812</xdr:colOff>
      <xdr:row>64</xdr:row>
      <xdr:rowOff>3094</xdr:rowOff>
    </xdr:from>
    <xdr:to>
      <xdr:col>6</xdr:col>
      <xdr:colOff>684354</xdr:colOff>
      <xdr:row>71</xdr:row>
      <xdr:rowOff>142116</xdr:rowOff>
    </xdr:to>
    <xdr:sp macro="" textlink="">
      <xdr:nvSpPr>
        <xdr:cNvPr id="5" name="Pfeil nach ob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460171">
          <a:off x="4218812" y="9556669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 editAs="oneCell">
    <xdr:from>
      <xdr:col>0</xdr:col>
      <xdr:colOff>85725</xdr:colOff>
      <xdr:row>72</xdr:row>
      <xdr:rowOff>19050</xdr:rowOff>
    </xdr:from>
    <xdr:to>
      <xdr:col>17</xdr:col>
      <xdr:colOff>333375</xdr:colOff>
      <xdr:row>122</xdr:row>
      <xdr:rowOff>9525</xdr:rowOff>
    </xdr:to>
    <xdr:pic>
      <xdr:nvPicPr>
        <xdr:cNvPr id="11290" name="Picture 1">
          <a:extLst>
            <a:ext uri="{FF2B5EF4-FFF2-40B4-BE49-F238E27FC236}">
              <a16:creationId xmlns:a16="http://schemas.microsoft.com/office/drawing/2014/main" id="{00000000-0008-0000-0000-00001A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r="27812" b="19073"/>
        <a:stretch>
          <a:fillRect/>
        </a:stretch>
      </xdr:blipFill>
      <xdr:spPr bwMode="auto">
        <a:xfrm>
          <a:off x="85725" y="11677650"/>
          <a:ext cx="13201650" cy="80867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190500</xdr:colOff>
      <xdr:row>90</xdr:row>
      <xdr:rowOff>38100</xdr:rowOff>
    </xdr:from>
    <xdr:to>
      <xdr:col>16</xdr:col>
      <xdr:colOff>466042</xdr:colOff>
      <xdr:row>98</xdr:row>
      <xdr:rowOff>15197</xdr:rowOff>
    </xdr:to>
    <xdr:sp macro="" textlink="">
      <xdr:nvSpPr>
        <xdr:cNvPr id="7" name="Pfeil nach ob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20460171">
          <a:off x="11620500" y="1380172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  <xdr:twoCellAnchor>
    <xdr:from>
      <xdr:col>12</xdr:col>
      <xdr:colOff>244470</xdr:colOff>
      <xdr:row>109</xdr:row>
      <xdr:rowOff>69853</xdr:rowOff>
    </xdr:from>
    <xdr:to>
      <xdr:col>13</xdr:col>
      <xdr:colOff>754967</xdr:colOff>
      <xdr:row>115</xdr:row>
      <xdr:rowOff>135845</xdr:rowOff>
    </xdr:to>
    <xdr:sp macro="" textlink="">
      <xdr:nvSpPr>
        <xdr:cNvPr id="8" name="Pfeil nach ob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15614134">
          <a:off x="9505948" y="16792575"/>
          <a:ext cx="1037542" cy="1272497"/>
        </a:xfrm>
        <a:prstGeom prst="up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de-D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8193" name="Object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3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9217" name="Object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133350</xdr:rowOff>
        </xdr:from>
        <xdr:to>
          <xdr:col>3</xdr:col>
          <xdr:colOff>152400</xdr:colOff>
          <xdr:row>6</xdr:row>
          <xdr:rowOff>38100</xdr:rowOff>
        </xdr:to>
        <xdr:sp macro="" textlink="">
          <xdr:nvSpPr>
            <xdr:cNvPr id="10241" name="Objec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5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4.wmf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68"/>
  <sheetViews>
    <sheetView workbookViewId="0">
      <selection activeCell="K4" sqref="K4"/>
    </sheetView>
  </sheetViews>
  <sheetFormatPr baseColWidth="10" defaultRowHeight="12.75" x14ac:dyDescent="0.2"/>
  <sheetData>
    <row r="3" spans="1:1" x14ac:dyDescent="0.2">
      <c r="A3" s="78" t="s">
        <v>44</v>
      </c>
    </row>
    <row r="7" spans="1:1" x14ac:dyDescent="0.2">
      <c r="A7" s="78" t="s">
        <v>56</v>
      </c>
    </row>
    <row r="8" spans="1:1" x14ac:dyDescent="0.2">
      <c r="A8" s="78" t="s">
        <v>43</v>
      </c>
    </row>
    <row r="10" spans="1:1" x14ac:dyDescent="0.2">
      <c r="A10" s="78" t="s">
        <v>45</v>
      </c>
    </row>
    <row r="68" spans="9:9" x14ac:dyDescent="0.2">
      <c r="I68" t="s">
        <v>39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"/>
  <sheetViews>
    <sheetView workbookViewId="0">
      <selection activeCell="J26" sqref="J26"/>
    </sheetView>
  </sheetViews>
  <sheetFormatPr baseColWidth="10" defaultRowHeight="12.75" x14ac:dyDescent="0.2"/>
  <sheetData>
    <row r="1" spans="1:1" s="90" customFormat="1" ht="18" x14ac:dyDescent="0.25">
      <c r="A1" s="90" t="s">
        <v>47</v>
      </c>
    </row>
    <row r="2" spans="1:1" s="90" customFormat="1" ht="18" x14ac:dyDescent="0.25"/>
    <row r="3" spans="1:1" s="90" customFormat="1" ht="18" x14ac:dyDescent="0.25"/>
    <row r="4" spans="1:1" s="90" customFormat="1" ht="18" x14ac:dyDescent="0.25"/>
    <row r="5" spans="1:1" s="90" customFormat="1" ht="18" x14ac:dyDescent="0.25"/>
    <row r="6" spans="1:1" s="90" customFormat="1" ht="18" x14ac:dyDescent="0.25">
      <c r="A6" s="91" t="s">
        <v>55</v>
      </c>
    </row>
    <row r="7" spans="1:1" s="90" customFormat="1" ht="18" x14ac:dyDescent="0.25"/>
    <row r="8" spans="1:1" s="90" customFormat="1" ht="18" x14ac:dyDescent="0.25"/>
    <row r="9" spans="1:1" s="90" customFormat="1" ht="18" x14ac:dyDescent="0.25"/>
    <row r="10" spans="1:1" s="90" customFormat="1" ht="18" x14ac:dyDescent="0.25"/>
    <row r="11" spans="1:1" s="90" customFormat="1" ht="18" x14ac:dyDescent="0.25">
      <c r="A11" s="90" t="s">
        <v>52</v>
      </c>
    </row>
    <row r="12" spans="1:1" s="90" customFormat="1" ht="18" x14ac:dyDescent="0.25"/>
    <row r="13" spans="1:1" s="90" customFormat="1" ht="18" x14ac:dyDescent="0.25">
      <c r="A13" s="90" t="s">
        <v>53</v>
      </c>
    </row>
    <row r="14" spans="1:1" s="90" customFormat="1" ht="18" x14ac:dyDescent="0.25"/>
    <row r="15" spans="1:1" s="90" customFormat="1" ht="18" x14ac:dyDescent="0.25">
      <c r="A15" s="90" t="s">
        <v>54</v>
      </c>
    </row>
    <row r="16" spans="1:1" s="90" customFormat="1" ht="18" x14ac:dyDescent="0.25"/>
    <row r="17" spans="1:5" s="90" customFormat="1" ht="18" x14ac:dyDescent="0.25">
      <c r="A17" s="91"/>
    </row>
    <row r="18" spans="1:5" s="90" customFormat="1" ht="18" x14ac:dyDescent="0.25"/>
    <row r="19" spans="1:5" s="90" customFormat="1" ht="18" x14ac:dyDescent="0.25">
      <c r="A19" s="91" t="s">
        <v>59</v>
      </c>
      <c r="E19" s="91" t="s">
        <v>60</v>
      </c>
    </row>
    <row r="20" spans="1:5" s="90" customFormat="1" ht="18" x14ac:dyDescent="0.25"/>
    <row r="21" spans="1:5" s="90" customFormat="1" ht="18" x14ac:dyDescent="0.25">
      <c r="A21" s="90" t="s">
        <v>57</v>
      </c>
      <c r="D21" s="92"/>
    </row>
  </sheetData>
  <sheetProtection selectLockedCell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4">
    <pageSetUpPr fitToPage="1"/>
  </sheetPr>
  <dimension ref="A1:AA90"/>
  <sheetViews>
    <sheetView tabSelected="1" zoomScaleNormal="100" workbookViewId="0">
      <pane ySplit="12" topLeftCell="A13" activePane="bottomLeft" state="frozen"/>
      <selection activeCell="U7" sqref="U7:X8"/>
      <selection pane="bottomLeft" activeCell="D23" sqref="D23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59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2"/>
    <col min="27" max="27" width="17.42578125" bestFit="1" customWidth="1"/>
  </cols>
  <sheetData>
    <row r="1" spans="1:27" x14ac:dyDescent="0.2">
      <c r="A1" s="15"/>
      <c r="B1" s="8"/>
      <c r="C1" s="8"/>
      <c r="D1" s="8"/>
      <c r="E1" s="8"/>
      <c r="F1" s="8"/>
      <c r="G1" s="8"/>
      <c r="H1" s="6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6"/>
    </row>
    <row r="2" spans="1:27" ht="0.75" customHeight="1" x14ac:dyDescent="0.2">
      <c r="A2" s="15"/>
      <c r="B2" s="8"/>
      <c r="X2" s="18"/>
    </row>
    <row r="3" spans="1:27" ht="38.25" customHeight="1" x14ac:dyDescent="0.2">
      <c r="A3" s="17"/>
      <c r="E3" s="157" t="s">
        <v>0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X3" s="18"/>
    </row>
    <row r="4" spans="1:27" ht="32.25" customHeight="1" x14ac:dyDescent="0.2">
      <c r="A4" s="17"/>
      <c r="E4" s="158" t="s">
        <v>1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9" t="s">
        <v>63</v>
      </c>
      <c r="V4" s="159"/>
      <c r="W4" s="159"/>
      <c r="X4" s="160"/>
    </row>
    <row r="5" spans="1:27" ht="12.75" hidden="1" customHeight="1" x14ac:dyDescent="0.2">
      <c r="A5" s="17"/>
      <c r="E5" s="28"/>
      <c r="F5" s="28"/>
      <c r="G5" s="28"/>
      <c r="H5" s="6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9"/>
      <c r="X5" s="18"/>
    </row>
    <row r="6" spans="1:27" ht="13.5" customHeight="1" x14ac:dyDescent="0.2">
      <c r="A6" s="17"/>
      <c r="I6" s="143" t="s">
        <v>19</v>
      </c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63" t="s">
        <v>9</v>
      </c>
      <c r="V6" s="163"/>
      <c r="W6" s="163"/>
      <c r="X6" s="164"/>
      <c r="Y6" s="65"/>
      <c r="Z6" s="87" t="s">
        <v>30</v>
      </c>
      <c r="AA6" s="64"/>
    </row>
    <row r="7" spans="1:27" ht="12" customHeight="1" x14ac:dyDescent="0.2">
      <c r="A7" s="17"/>
      <c r="D7" s="145">
        <v>2025</v>
      </c>
      <c r="E7" s="145"/>
      <c r="F7" s="4"/>
      <c r="G7" s="4"/>
      <c r="H7" s="68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65" t="s">
        <v>64</v>
      </c>
      <c r="V7" s="165"/>
      <c r="W7" s="165"/>
      <c r="X7" s="166"/>
      <c r="Y7" s="65"/>
      <c r="Z7" s="87" t="s">
        <v>31</v>
      </c>
      <c r="AA7" s="65"/>
    </row>
    <row r="8" spans="1:27" ht="18.75" customHeight="1" x14ac:dyDescent="0.2">
      <c r="A8" s="21"/>
      <c r="B8" s="6"/>
      <c r="C8" s="6"/>
      <c r="D8" s="146"/>
      <c r="E8" s="146"/>
      <c r="F8" s="1"/>
      <c r="G8" s="1"/>
      <c r="H8" s="69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67"/>
      <c r="V8" s="167"/>
      <c r="W8" s="167"/>
      <c r="X8" s="168"/>
      <c r="Y8" s="65"/>
      <c r="Z8" s="65" t="s">
        <v>58</v>
      </c>
      <c r="AA8" s="65"/>
    </row>
    <row r="9" spans="1:27" x14ac:dyDescent="0.2">
      <c r="A9" s="17"/>
      <c r="D9" s="147" t="s">
        <v>2</v>
      </c>
      <c r="E9" s="147"/>
      <c r="I9" s="163" t="s">
        <v>8</v>
      </c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 t="s">
        <v>7</v>
      </c>
      <c r="V9" s="163"/>
      <c r="W9" s="163"/>
      <c r="X9" s="164"/>
    </row>
    <row r="10" spans="1:27" ht="6" customHeight="1" thickBot="1" x14ac:dyDescent="0.25">
      <c r="A10" s="17"/>
      <c r="U10" s="5"/>
      <c r="V10" s="5"/>
      <c r="W10" s="5"/>
      <c r="X10" s="20"/>
    </row>
    <row r="11" spans="1:27" ht="21" customHeight="1" thickBot="1" x14ac:dyDescent="0.25">
      <c r="A11" s="161">
        <f>DATE($D$7,1,1)</f>
        <v>45658</v>
      </c>
      <c r="B11" s="161"/>
      <c r="C11" s="161"/>
      <c r="D11" s="162"/>
      <c r="E11" s="162"/>
      <c r="F11" s="162"/>
      <c r="G11" s="162"/>
      <c r="H11" s="162"/>
      <c r="I11" s="161">
        <f>DATE($D$7,2,1)</f>
        <v>45689</v>
      </c>
      <c r="J11" s="161"/>
      <c r="K11" s="161"/>
      <c r="L11" s="162"/>
      <c r="M11" s="162"/>
      <c r="N11" s="162"/>
      <c r="O11" s="162"/>
      <c r="P11" s="162"/>
      <c r="Q11" s="161">
        <f>DATE($D$7,3,1)</f>
        <v>45717</v>
      </c>
      <c r="R11" s="161"/>
      <c r="S11" s="161"/>
      <c r="T11" s="162"/>
      <c r="U11" s="162"/>
      <c r="V11" s="162"/>
      <c r="W11" s="162"/>
      <c r="X11" s="162"/>
    </row>
    <row r="12" spans="1:27" ht="31.5" customHeight="1" thickBot="1" x14ac:dyDescent="0.25">
      <c r="A12" s="2" t="s">
        <v>3</v>
      </c>
      <c r="B12" s="2" t="s">
        <v>10</v>
      </c>
      <c r="C12" s="141" t="s">
        <v>27</v>
      </c>
      <c r="D12" s="142"/>
      <c r="E12" s="3" t="s">
        <v>6</v>
      </c>
      <c r="F12" s="3" t="s">
        <v>5</v>
      </c>
      <c r="G12" s="3" t="s">
        <v>29</v>
      </c>
      <c r="H12" s="70" t="s">
        <v>4</v>
      </c>
      <c r="I12" s="2" t="s">
        <v>3</v>
      </c>
      <c r="J12" s="2" t="s">
        <v>10</v>
      </c>
      <c r="K12" s="141" t="s">
        <v>28</v>
      </c>
      <c r="L12" s="142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141" t="s">
        <v>28</v>
      </c>
      <c r="T12" s="142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104">
        <f>A11</f>
        <v>45658</v>
      </c>
      <c r="B13" s="105">
        <f>A13</f>
        <v>45658</v>
      </c>
      <c r="C13" s="106"/>
      <c r="D13" s="107"/>
      <c r="E13" s="108" t="str">
        <f t="shared" ref="E13:E43" si="0">IF(ISBLANK(C13),"",ROUNDDOWN((D13-C13)*24*60/45,0))</f>
        <v/>
      </c>
      <c r="F13" s="109"/>
      <c r="G13" s="110"/>
      <c r="H13" s="111" t="str">
        <f>IF(G13="","",VLOOKUP(G13,$Z$15:$AA$32,2,0))</f>
        <v/>
      </c>
      <c r="I13" s="58">
        <f>I11</f>
        <v>45689</v>
      </c>
      <c r="J13" s="48">
        <f>I13</f>
        <v>45689</v>
      </c>
      <c r="K13" s="81"/>
      <c r="L13" s="79"/>
      <c r="M13" s="49" t="str">
        <f t="shared" ref="M13:M42" si="1">IF(ISBLANK(K13),"",ROUNDDOWN((L13-K13)*24*60/45,0))</f>
        <v/>
      </c>
      <c r="N13" s="80"/>
      <c r="O13" s="83"/>
      <c r="P13" s="9" t="str">
        <f>IF(O13="","",VLOOKUP(O13,$Z$15:$AA$32,2,0))</f>
        <v/>
      </c>
      <c r="Q13" s="58">
        <f>Q11</f>
        <v>45717</v>
      </c>
      <c r="R13" s="32">
        <f>Q13</f>
        <v>45717</v>
      </c>
      <c r="S13" s="79"/>
      <c r="T13" s="79"/>
      <c r="U13" s="49" t="str">
        <f>IF(ISBLANK(S13),"",ROUNDDOWN((T13-S13)*24*60/45,0))</f>
        <v/>
      </c>
      <c r="V13" s="80"/>
      <c r="W13" s="83"/>
      <c r="X13" s="9" t="str">
        <f>IF(W13="","",VLOOKUP(W13,$Z$15:$AA$32,2,0))</f>
        <v/>
      </c>
    </row>
    <row r="14" spans="1:27" x14ac:dyDescent="0.2">
      <c r="A14" s="94">
        <f>IFERROR(IF(MONTH(A13+1)=MONTH($A$13),A13+1,""),"")</f>
        <v>45659</v>
      </c>
      <c r="B14" s="95">
        <f t="shared" ref="B14:B43" si="2">A14</f>
        <v>45659</v>
      </c>
      <c r="C14" s="96"/>
      <c r="D14" s="97"/>
      <c r="E14" s="98" t="str">
        <f>IF(ISBLANK(C14),"",ROUNDDOWN((D14-C14)*24*60/45,0))</f>
        <v/>
      </c>
      <c r="F14" s="99"/>
      <c r="G14" s="100"/>
      <c r="H14" s="101" t="str">
        <f>IF(G14="","",VLOOKUP(G14,$Z$15:$AA$32,2,0))</f>
        <v/>
      </c>
      <c r="I14" s="58">
        <f>IFERROR(IF(MONTH(I13+1)=MONTH($I$13),I13+1,""),"")</f>
        <v>45690</v>
      </c>
      <c r="J14" s="48">
        <f t="shared" ref="J14:J41" si="3">I14</f>
        <v>45690</v>
      </c>
      <c r="K14" s="81"/>
      <c r="L14" s="79"/>
      <c r="M14" s="49" t="str">
        <f t="shared" si="1"/>
        <v/>
      </c>
      <c r="N14" s="80"/>
      <c r="O14" s="83"/>
      <c r="P14" s="9" t="str">
        <f t="shared" ref="P14:P42" si="4">IF(O14="","",VLOOKUP(O14,$Z$15:$AA$32,2,0))</f>
        <v/>
      </c>
      <c r="Q14" s="94">
        <f>IFERROR(IF(MONTH(Q13+1)=MONTH($Q$13),Q13+1,""),"")</f>
        <v>45718</v>
      </c>
      <c r="R14" s="95">
        <f>Q14</f>
        <v>45718</v>
      </c>
      <c r="S14" s="97"/>
      <c r="T14" s="97"/>
      <c r="U14" s="98" t="str">
        <f t="shared" ref="U14:U43" si="5">IF(ISBLANK(S14),"",ROUNDDOWN((T14-S14)*24*60/45,0))</f>
        <v/>
      </c>
      <c r="V14" s="99"/>
      <c r="W14" s="100"/>
      <c r="X14" s="101" t="str">
        <f t="shared" ref="X14:X43" si="6">IF(W14="","",VLOOKUP(W14,$Z$15:$AA$32,2,0))</f>
        <v/>
      </c>
    </row>
    <row r="15" spans="1:27" x14ac:dyDescent="0.2">
      <c r="A15" s="94">
        <f t="shared" ref="A15:A43" si="7">IFERROR(IF(MONTH(A14+1)=MONTH($A$13),A14+1,""),"")</f>
        <v>45660</v>
      </c>
      <c r="B15" s="95">
        <f t="shared" si="2"/>
        <v>45660</v>
      </c>
      <c r="C15" s="96"/>
      <c r="D15" s="97"/>
      <c r="E15" s="98" t="str">
        <f>IF(ISBLANK(C15),"",ROUNDDOWN((D15-C15)*24*60/45,0))</f>
        <v/>
      </c>
      <c r="F15" s="99"/>
      <c r="G15" s="100"/>
      <c r="H15" s="101" t="str">
        <f t="shared" ref="H15:H43" si="8">IF(G15="","",VLOOKUP(G15,$Z$15:$AA$32,2,0))</f>
        <v/>
      </c>
      <c r="I15" s="58">
        <f t="shared" ref="I15:I41" si="9">IFERROR(IF(MONTH(I14+1)=MONTH($I$13),I14+1,""),"")</f>
        <v>45691</v>
      </c>
      <c r="J15" s="48">
        <f t="shared" si="3"/>
        <v>45691</v>
      </c>
      <c r="K15" s="81"/>
      <c r="L15" s="79"/>
      <c r="M15" s="49" t="str">
        <f t="shared" si="1"/>
        <v/>
      </c>
      <c r="N15" s="80"/>
      <c r="O15" s="83"/>
      <c r="P15" s="9" t="str">
        <f t="shared" si="4"/>
        <v/>
      </c>
      <c r="Q15" s="94">
        <f t="shared" ref="Q15:Q43" si="10">IFERROR(IF(MONTH(Q14+1)=MONTH($Q$13),Q14+1,""),"")</f>
        <v>45719</v>
      </c>
      <c r="R15" s="95">
        <f t="shared" ref="R15:R43" si="11">Q15</f>
        <v>45719</v>
      </c>
      <c r="S15" s="96"/>
      <c r="T15" s="97"/>
      <c r="U15" s="98" t="str">
        <f t="shared" si="5"/>
        <v/>
      </c>
      <c r="V15" s="99"/>
      <c r="W15" s="100"/>
      <c r="X15" s="101" t="str">
        <f t="shared" si="6"/>
        <v/>
      </c>
      <c r="Z15" s="87">
        <v>1</v>
      </c>
      <c r="AA15" s="64" t="s">
        <v>32</v>
      </c>
    </row>
    <row r="16" spans="1:27" x14ac:dyDescent="0.2">
      <c r="A16" s="94">
        <f t="shared" si="7"/>
        <v>45661</v>
      </c>
      <c r="B16" s="95">
        <f t="shared" si="2"/>
        <v>45661</v>
      </c>
      <c r="C16" s="96"/>
      <c r="D16" s="97"/>
      <c r="E16" s="98" t="str">
        <f t="shared" si="0"/>
        <v/>
      </c>
      <c r="F16" s="99"/>
      <c r="G16" s="100"/>
      <c r="H16" s="101" t="str">
        <f t="shared" si="8"/>
        <v/>
      </c>
      <c r="I16" s="58">
        <f t="shared" si="9"/>
        <v>45692</v>
      </c>
      <c r="J16" s="48">
        <f t="shared" si="3"/>
        <v>45692</v>
      </c>
      <c r="K16" s="81"/>
      <c r="L16" s="79"/>
      <c r="M16" s="49" t="str">
        <f t="shared" si="1"/>
        <v/>
      </c>
      <c r="N16" s="80"/>
      <c r="O16" s="83"/>
      <c r="P16" s="9" t="str">
        <f t="shared" si="4"/>
        <v/>
      </c>
      <c r="Q16" s="94">
        <f t="shared" si="10"/>
        <v>45720</v>
      </c>
      <c r="R16" s="95">
        <f t="shared" si="11"/>
        <v>45720</v>
      </c>
      <c r="S16" s="96"/>
      <c r="T16" s="97"/>
      <c r="U16" s="98" t="str">
        <f t="shared" si="5"/>
        <v/>
      </c>
      <c r="V16" s="99"/>
      <c r="W16" s="100"/>
      <c r="X16" s="101" t="str">
        <f t="shared" si="6"/>
        <v/>
      </c>
      <c r="Z16" s="87">
        <v>2</v>
      </c>
      <c r="AA16" s="65" t="s">
        <v>33</v>
      </c>
    </row>
    <row r="17" spans="1:27" x14ac:dyDescent="0.2">
      <c r="A17" s="94">
        <f t="shared" si="7"/>
        <v>45662</v>
      </c>
      <c r="B17" s="95">
        <f t="shared" si="2"/>
        <v>45662</v>
      </c>
      <c r="C17" s="96"/>
      <c r="D17" s="97"/>
      <c r="E17" s="98" t="str">
        <f t="shared" si="0"/>
        <v/>
      </c>
      <c r="F17" s="99"/>
      <c r="G17" s="100"/>
      <c r="H17" s="101" t="str">
        <f>IF(G17="","",VLOOKUP(G17,$Z$15:$AA$32,2,0))</f>
        <v/>
      </c>
      <c r="I17" s="58">
        <f t="shared" si="9"/>
        <v>45693</v>
      </c>
      <c r="J17" s="48">
        <f t="shared" si="3"/>
        <v>45693</v>
      </c>
      <c r="K17" s="81"/>
      <c r="L17" s="79"/>
      <c r="M17" s="49" t="str">
        <f t="shared" si="1"/>
        <v/>
      </c>
      <c r="N17" s="80"/>
      <c r="O17" s="83"/>
      <c r="P17" s="9" t="str">
        <f t="shared" si="4"/>
        <v/>
      </c>
      <c r="Q17" s="94">
        <f t="shared" si="10"/>
        <v>45721</v>
      </c>
      <c r="R17" s="95">
        <f t="shared" si="11"/>
        <v>45721</v>
      </c>
      <c r="S17" s="96"/>
      <c r="T17" s="97"/>
      <c r="U17" s="98" t="str">
        <f t="shared" si="5"/>
        <v/>
      </c>
      <c r="V17" s="99"/>
      <c r="W17" s="100"/>
      <c r="X17" s="101" t="str">
        <f t="shared" si="6"/>
        <v/>
      </c>
      <c r="Z17" s="87">
        <v>3</v>
      </c>
      <c r="AA17" s="65" t="s">
        <v>34</v>
      </c>
    </row>
    <row r="18" spans="1:27" x14ac:dyDescent="0.2">
      <c r="A18" s="104">
        <f t="shared" si="7"/>
        <v>45663</v>
      </c>
      <c r="B18" s="105">
        <f t="shared" si="2"/>
        <v>45663</v>
      </c>
      <c r="C18" s="106"/>
      <c r="D18" s="107"/>
      <c r="E18" s="108" t="str">
        <f t="shared" si="0"/>
        <v/>
      </c>
      <c r="F18" s="109"/>
      <c r="G18" s="110"/>
      <c r="H18" s="111" t="str">
        <f t="shared" si="8"/>
        <v/>
      </c>
      <c r="I18" s="58">
        <f t="shared" si="9"/>
        <v>45694</v>
      </c>
      <c r="J18" s="48">
        <f t="shared" si="3"/>
        <v>45694</v>
      </c>
      <c r="K18" s="81"/>
      <c r="L18" s="79"/>
      <c r="M18" s="49" t="str">
        <f>IF(ISBLANK(K18),"",ROUNDDOWN((L18-K18)*24*60/45,0))</f>
        <v/>
      </c>
      <c r="N18" s="80"/>
      <c r="O18" s="83"/>
      <c r="P18" s="9" t="str">
        <f t="shared" si="4"/>
        <v/>
      </c>
      <c r="Q18" s="94">
        <f t="shared" si="10"/>
        <v>45722</v>
      </c>
      <c r="R18" s="95">
        <f t="shared" si="11"/>
        <v>45722</v>
      </c>
      <c r="S18" s="96"/>
      <c r="T18" s="97"/>
      <c r="U18" s="98" t="str">
        <f t="shared" si="5"/>
        <v/>
      </c>
      <c r="V18" s="99"/>
      <c r="W18" s="100"/>
      <c r="X18" s="101" t="str">
        <f t="shared" si="6"/>
        <v/>
      </c>
      <c r="Z18" s="87">
        <v>4</v>
      </c>
      <c r="AA18" s="65" t="s">
        <v>35</v>
      </c>
    </row>
    <row r="19" spans="1:27" x14ac:dyDescent="0.2">
      <c r="A19" s="58">
        <f t="shared" si="7"/>
        <v>45664</v>
      </c>
      <c r="B19" s="32">
        <f t="shared" si="2"/>
        <v>45664</v>
      </c>
      <c r="C19" s="79"/>
      <c r="D19" s="79"/>
      <c r="E19" s="60" t="str">
        <f t="shared" si="0"/>
        <v/>
      </c>
      <c r="F19" s="80"/>
      <c r="G19" s="83"/>
      <c r="H19" s="71" t="str">
        <f t="shared" si="8"/>
        <v/>
      </c>
      <c r="I19" s="58">
        <f t="shared" si="9"/>
        <v>45695</v>
      </c>
      <c r="J19" s="48">
        <f t="shared" si="3"/>
        <v>45695</v>
      </c>
      <c r="K19" s="81"/>
      <c r="L19" s="79"/>
      <c r="M19" s="49" t="str">
        <f>IF(ISBLANK(K19),"",ROUNDDOWN((L19-K19)*24*60/45,0))</f>
        <v/>
      </c>
      <c r="N19" s="80"/>
      <c r="O19" s="83"/>
      <c r="P19" s="9" t="str">
        <f t="shared" si="4"/>
        <v/>
      </c>
      <c r="Q19" s="94">
        <f t="shared" si="10"/>
        <v>45723</v>
      </c>
      <c r="R19" s="95">
        <f t="shared" si="11"/>
        <v>45723</v>
      </c>
      <c r="S19" s="96"/>
      <c r="T19" s="97"/>
      <c r="U19" s="98" t="str">
        <f t="shared" si="5"/>
        <v/>
      </c>
      <c r="V19" s="99"/>
      <c r="W19" s="100"/>
      <c r="X19" s="101" t="str">
        <f>IF(W19="","",VLOOKUP(W19,$Z$15:$AA$32,2,0))</f>
        <v/>
      </c>
      <c r="Z19" s="87">
        <v>5</v>
      </c>
      <c r="AA19" s="65" t="s">
        <v>36</v>
      </c>
    </row>
    <row r="20" spans="1:27" x14ac:dyDescent="0.2">
      <c r="A20" s="58">
        <f t="shared" si="7"/>
        <v>45665</v>
      </c>
      <c r="B20" s="32">
        <f t="shared" si="2"/>
        <v>45665</v>
      </c>
      <c r="C20" s="79"/>
      <c r="D20" s="79"/>
      <c r="E20" s="60" t="str">
        <f t="shared" si="0"/>
        <v/>
      </c>
      <c r="F20" s="80"/>
      <c r="G20" s="83"/>
      <c r="H20" s="71" t="str">
        <f t="shared" si="8"/>
        <v/>
      </c>
      <c r="I20" s="58">
        <f t="shared" si="9"/>
        <v>45696</v>
      </c>
      <c r="J20" s="48">
        <f t="shared" si="3"/>
        <v>45696</v>
      </c>
      <c r="K20" s="81"/>
      <c r="L20" s="79"/>
      <c r="M20" s="49" t="str">
        <f t="shared" si="1"/>
        <v/>
      </c>
      <c r="N20" s="80"/>
      <c r="O20" s="83"/>
      <c r="P20" s="9" t="str">
        <f t="shared" si="4"/>
        <v/>
      </c>
      <c r="Q20" s="58">
        <f t="shared" si="10"/>
        <v>45724</v>
      </c>
      <c r="R20" s="32">
        <f t="shared" si="11"/>
        <v>45724</v>
      </c>
      <c r="S20" s="79"/>
      <c r="T20" s="79"/>
      <c r="U20" s="49" t="str">
        <f t="shared" si="5"/>
        <v/>
      </c>
      <c r="V20" s="80"/>
      <c r="W20" s="83"/>
      <c r="X20" s="9" t="str">
        <f t="shared" si="6"/>
        <v/>
      </c>
      <c r="Z20" s="87">
        <v>6</v>
      </c>
      <c r="AA20" s="65" t="s">
        <v>37</v>
      </c>
    </row>
    <row r="21" spans="1:27" x14ac:dyDescent="0.2">
      <c r="A21" s="58">
        <f t="shared" si="7"/>
        <v>45666</v>
      </c>
      <c r="B21" s="32">
        <f t="shared" si="2"/>
        <v>45666</v>
      </c>
      <c r="C21" s="79"/>
      <c r="D21" s="79"/>
      <c r="E21" s="60"/>
      <c r="F21" s="80"/>
      <c r="G21" s="83"/>
      <c r="H21" s="71" t="str">
        <f t="shared" si="8"/>
        <v/>
      </c>
      <c r="I21" s="58">
        <f t="shared" si="9"/>
        <v>45697</v>
      </c>
      <c r="J21" s="48">
        <f t="shared" si="3"/>
        <v>45697</v>
      </c>
      <c r="K21" s="81"/>
      <c r="L21" s="79"/>
      <c r="M21" s="49" t="str">
        <f t="shared" si="1"/>
        <v/>
      </c>
      <c r="N21" s="80"/>
      <c r="O21" s="83"/>
      <c r="P21" s="9" t="str">
        <f t="shared" si="4"/>
        <v/>
      </c>
      <c r="Q21" s="58">
        <f t="shared" si="10"/>
        <v>45725</v>
      </c>
      <c r="R21" s="32">
        <f t="shared" si="11"/>
        <v>45725</v>
      </c>
      <c r="S21" s="79"/>
      <c r="T21" s="79"/>
      <c r="U21" s="49" t="str">
        <f t="shared" si="5"/>
        <v/>
      </c>
      <c r="V21" s="80"/>
      <c r="W21" s="83"/>
      <c r="X21" s="9" t="str">
        <f t="shared" si="6"/>
        <v/>
      </c>
      <c r="Z21" s="87">
        <v>7</v>
      </c>
      <c r="AA21" s="65" t="s">
        <v>38</v>
      </c>
    </row>
    <row r="22" spans="1:27" x14ac:dyDescent="0.2">
      <c r="A22" s="58">
        <f t="shared" si="7"/>
        <v>45667</v>
      </c>
      <c r="B22" s="32">
        <f t="shared" si="2"/>
        <v>45667</v>
      </c>
      <c r="C22" s="79"/>
      <c r="D22" s="79"/>
      <c r="E22" s="60" t="str">
        <f t="shared" si="0"/>
        <v/>
      </c>
      <c r="F22" s="80"/>
      <c r="G22" s="83"/>
      <c r="H22" s="71" t="str">
        <f t="shared" si="8"/>
        <v/>
      </c>
      <c r="I22" s="58">
        <f t="shared" si="9"/>
        <v>45698</v>
      </c>
      <c r="J22" s="48">
        <f t="shared" si="3"/>
        <v>45698</v>
      </c>
      <c r="K22" s="81"/>
      <c r="L22" s="79"/>
      <c r="M22" s="49" t="str">
        <f t="shared" si="1"/>
        <v/>
      </c>
      <c r="N22" s="80"/>
      <c r="O22" s="83"/>
      <c r="P22" s="9" t="str">
        <f t="shared" si="4"/>
        <v/>
      </c>
      <c r="Q22" s="58">
        <f t="shared" si="10"/>
        <v>45726</v>
      </c>
      <c r="R22" s="32">
        <f t="shared" si="11"/>
        <v>45726</v>
      </c>
      <c r="S22" s="86"/>
      <c r="T22" s="79"/>
      <c r="U22" s="49" t="str">
        <f t="shared" si="5"/>
        <v/>
      </c>
      <c r="V22" s="80"/>
      <c r="W22" s="83"/>
      <c r="X22" s="9" t="str">
        <f t="shared" si="6"/>
        <v/>
      </c>
      <c r="Z22" s="87">
        <v>8</v>
      </c>
      <c r="AA22" s="65" t="s">
        <v>42</v>
      </c>
    </row>
    <row r="23" spans="1:27" x14ac:dyDescent="0.2">
      <c r="A23" s="58">
        <f t="shared" si="7"/>
        <v>45668</v>
      </c>
      <c r="B23" s="32">
        <f t="shared" si="2"/>
        <v>45668</v>
      </c>
      <c r="C23" s="79"/>
      <c r="D23" s="79"/>
      <c r="E23" s="60" t="str">
        <f t="shared" si="0"/>
        <v/>
      </c>
      <c r="F23" s="80"/>
      <c r="G23" s="83"/>
      <c r="H23" s="71" t="str">
        <f t="shared" si="8"/>
        <v/>
      </c>
      <c r="I23" s="58">
        <f t="shared" si="9"/>
        <v>45699</v>
      </c>
      <c r="J23" s="48">
        <f t="shared" si="3"/>
        <v>45699</v>
      </c>
      <c r="K23" s="81"/>
      <c r="L23" s="79"/>
      <c r="M23" s="49" t="str">
        <f t="shared" si="1"/>
        <v/>
      </c>
      <c r="N23" s="80"/>
      <c r="O23" s="83"/>
      <c r="P23" s="9" t="str">
        <f t="shared" si="4"/>
        <v/>
      </c>
      <c r="Q23" s="58">
        <f t="shared" si="10"/>
        <v>45727</v>
      </c>
      <c r="R23" s="32">
        <f t="shared" si="11"/>
        <v>45727</v>
      </c>
      <c r="S23" s="79"/>
      <c r="T23" s="79"/>
      <c r="U23" s="49" t="str">
        <f t="shared" si="5"/>
        <v/>
      </c>
      <c r="V23" s="80"/>
      <c r="W23" s="83"/>
      <c r="X23" s="9" t="str">
        <f t="shared" si="6"/>
        <v/>
      </c>
      <c r="Z23" s="87">
        <v>9</v>
      </c>
      <c r="AA23" s="65" t="s">
        <v>48</v>
      </c>
    </row>
    <row r="24" spans="1:27" x14ac:dyDescent="0.2">
      <c r="A24" s="58">
        <f t="shared" si="7"/>
        <v>45669</v>
      </c>
      <c r="B24" s="32">
        <f t="shared" si="2"/>
        <v>45669</v>
      </c>
      <c r="C24" s="79"/>
      <c r="D24" s="79"/>
      <c r="E24" s="60" t="str">
        <f t="shared" si="0"/>
        <v/>
      </c>
      <c r="F24" s="80"/>
      <c r="G24" s="83"/>
      <c r="H24" s="71" t="str">
        <f t="shared" si="8"/>
        <v/>
      </c>
      <c r="I24" s="58">
        <f t="shared" si="9"/>
        <v>45700</v>
      </c>
      <c r="J24" s="48">
        <f t="shared" si="3"/>
        <v>45700</v>
      </c>
      <c r="K24" s="81"/>
      <c r="L24" s="79"/>
      <c r="M24" s="49" t="str">
        <f t="shared" si="1"/>
        <v/>
      </c>
      <c r="N24" s="80"/>
      <c r="O24" s="83"/>
      <c r="P24" s="9" t="str">
        <f t="shared" si="4"/>
        <v/>
      </c>
      <c r="Q24" s="58">
        <f t="shared" si="10"/>
        <v>45728</v>
      </c>
      <c r="R24" s="32">
        <f t="shared" si="11"/>
        <v>45728</v>
      </c>
      <c r="S24" s="81"/>
      <c r="T24" s="79"/>
      <c r="U24" s="49" t="str">
        <f t="shared" si="5"/>
        <v/>
      </c>
      <c r="V24" s="80"/>
      <c r="W24" s="83"/>
      <c r="X24" s="9" t="str">
        <f t="shared" si="6"/>
        <v/>
      </c>
      <c r="Z24" s="87">
        <v>10</v>
      </c>
      <c r="AA24" s="65" t="s">
        <v>49</v>
      </c>
    </row>
    <row r="25" spans="1:27" x14ac:dyDescent="0.2">
      <c r="A25" s="58">
        <f t="shared" si="7"/>
        <v>45670</v>
      </c>
      <c r="B25" s="32">
        <f t="shared" si="2"/>
        <v>45670</v>
      </c>
      <c r="C25" s="79"/>
      <c r="D25" s="79"/>
      <c r="E25" s="60" t="str">
        <f t="shared" si="0"/>
        <v/>
      </c>
      <c r="F25" s="80"/>
      <c r="G25" s="83"/>
      <c r="H25" s="71" t="str">
        <f t="shared" si="8"/>
        <v/>
      </c>
      <c r="I25" s="58">
        <f t="shared" si="9"/>
        <v>45701</v>
      </c>
      <c r="J25" s="48">
        <f t="shared" si="3"/>
        <v>45701</v>
      </c>
      <c r="K25" s="81"/>
      <c r="L25" s="79"/>
      <c r="M25" s="49" t="str">
        <f t="shared" si="1"/>
        <v/>
      </c>
      <c r="N25" s="80"/>
      <c r="O25" s="83"/>
      <c r="P25" s="9" t="str">
        <f t="shared" si="4"/>
        <v/>
      </c>
      <c r="Q25" s="58">
        <f t="shared" si="10"/>
        <v>45729</v>
      </c>
      <c r="R25" s="32">
        <f t="shared" si="11"/>
        <v>45729</v>
      </c>
      <c r="S25" s="79"/>
      <c r="T25" s="79"/>
      <c r="U25" s="49" t="str">
        <f t="shared" si="5"/>
        <v/>
      </c>
      <c r="V25" s="80"/>
      <c r="W25" s="83"/>
      <c r="X25" s="9" t="str">
        <f t="shared" si="6"/>
        <v/>
      </c>
      <c r="Z25" s="87">
        <v>11</v>
      </c>
      <c r="AA25" s="65" t="s">
        <v>50</v>
      </c>
    </row>
    <row r="26" spans="1:27" x14ac:dyDescent="0.2">
      <c r="A26" s="58">
        <f t="shared" si="7"/>
        <v>45671</v>
      </c>
      <c r="B26" s="32">
        <f t="shared" si="2"/>
        <v>45671</v>
      </c>
      <c r="C26" s="79"/>
      <c r="D26" s="79"/>
      <c r="E26" s="60" t="str">
        <f t="shared" si="0"/>
        <v/>
      </c>
      <c r="F26" s="80"/>
      <c r="G26" s="83"/>
      <c r="H26" s="71" t="str">
        <f t="shared" si="8"/>
        <v/>
      </c>
      <c r="I26" s="58">
        <f t="shared" si="9"/>
        <v>45702</v>
      </c>
      <c r="J26" s="48">
        <f t="shared" si="3"/>
        <v>45702</v>
      </c>
      <c r="K26" s="81"/>
      <c r="L26" s="79"/>
      <c r="M26" s="49" t="str">
        <f t="shared" si="1"/>
        <v/>
      </c>
      <c r="N26" s="80"/>
      <c r="O26" s="83"/>
      <c r="P26" s="9" t="str">
        <f t="shared" si="4"/>
        <v/>
      </c>
      <c r="Q26" s="58">
        <f t="shared" si="10"/>
        <v>45730</v>
      </c>
      <c r="R26" s="32">
        <f t="shared" si="11"/>
        <v>45730</v>
      </c>
      <c r="S26" s="79"/>
      <c r="T26" s="79"/>
      <c r="U26" s="49" t="str">
        <f t="shared" si="5"/>
        <v/>
      </c>
      <c r="V26" s="80"/>
      <c r="W26" s="83"/>
      <c r="X26" s="9" t="str">
        <f t="shared" si="6"/>
        <v/>
      </c>
      <c r="Z26" s="87">
        <v>12</v>
      </c>
      <c r="AA26" s="65" t="s">
        <v>51</v>
      </c>
    </row>
    <row r="27" spans="1:27" x14ac:dyDescent="0.2">
      <c r="A27" s="58">
        <f t="shared" si="7"/>
        <v>45672</v>
      </c>
      <c r="B27" s="32">
        <f t="shared" si="2"/>
        <v>45672</v>
      </c>
      <c r="C27" s="79"/>
      <c r="D27" s="79"/>
      <c r="E27" s="60" t="str">
        <f t="shared" si="0"/>
        <v/>
      </c>
      <c r="F27" s="80"/>
      <c r="G27" s="83"/>
      <c r="H27" s="71" t="str">
        <f t="shared" si="8"/>
        <v/>
      </c>
      <c r="I27" s="94">
        <f t="shared" si="9"/>
        <v>45703</v>
      </c>
      <c r="J27" s="112">
        <f t="shared" si="3"/>
        <v>45703</v>
      </c>
      <c r="K27" s="96"/>
      <c r="L27" s="97"/>
      <c r="M27" s="98" t="str">
        <f t="shared" si="1"/>
        <v/>
      </c>
      <c r="N27" s="99"/>
      <c r="O27" s="100"/>
      <c r="P27" s="101" t="str">
        <f t="shared" si="4"/>
        <v/>
      </c>
      <c r="Q27" s="58">
        <f t="shared" si="10"/>
        <v>45731</v>
      </c>
      <c r="R27" s="32">
        <f t="shared" si="11"/>
        <v>45731</v>
      </c>
      <c r="S27" s="79"/>
      <c r="T27" s="79"/>
      <c r="U27" s="49" t="str">
        <f t="shared" si="5"/>
        <v/>
      </c>
      <c r="V27" s="80"/>
      <c r="W27" s="83"/>
      <c r="X27" s="9" t="str">
        <f t="shared" si="6"/>
        <v/>
      </c>
      <c r="Z27" s="87">
        <v>13</v>
      </c>
      <c r="AA27" s="65" t="s">
        <v>61</v>
      </c>
    </row>
    <row r="28" spans="1:27" x14ac:dyDescent="0.2">
      <c r="A28" s="58">
        <f t="shared" si="7"/>
        <v>45673</v>
      </c>
      <c r="B28" s="32">
        <f t="shared" si="2"/>
        <v>45673</v>
      </c>
      <c r="C28" s="79"/>
      <c r="D28" s="79"/>
      <c r="E28" s="60" t="str">
        <f t="shared" si="0"/>
        <v/>
      </c>
      <c r="F28" s="80"/>
      <c r="G28" s="83"/>
      <c r="H28" s="71" t="str">
        <f t="shared" si="8"/>
        <v/>
      </c>
      <c r="I28" s="94">
        <f t="shared" si="9"/>
        <v>45704</v>
      </c>
      <c r="J28" s="112">
        <f t="shared" si="3"/>
        <v>45704</v>
      </c>
      <c r="K28" s="96"/>
      <c r="L28" s="97"/>
      <c r="M28" s="98" t="str">
        <f t="shared" si="1"/>
        <v/>
      </c>
      <c r="N28" s="99"/>
      <c r="O28" s="100"/>
      <c r="P28" s="101" t="str">
        <f t="shared" si="4"/>
        <v/>
      </c>
      <c r="Q28" s="58">
        <f t="shared" si="10"/>
        <v>45732</v>
      </c>
      <c r="R28" s="32">
        <f t="shared" si="11"/>
        <v>45732</v>
      </c>
      <c r="S28" s="79"/>
      <c r="T28" s="79"/>
      <c r="U28" s="49" t="str">
        <f t="shared" si="5"/>
        <v/>
      </c>
      <c r="V28" s="80"/>
      <c r="W28" s="83"/>
      <c r="X28" s="9" t="str">
        <f t="shared" si="6"/>
        <v/>
      </c>
    </row>
    <row r="29" spans="1:27" x14ac:dyDescent="0.2">
      <c r="A29" s="58">
        <f t="shared" si="7"/>
        <v>45674</v>
      </c>
      <c r="B29" s="32">
        <f t="shared" si="2"/>
        <v>45674</v>
      </c>
      <c r="C29" s="79"/>
      <c r="D29" s="79"/>
      <c r="E29" s="60" t="str">
        <f t="shared" si="0"/>
        <v/>
      </c>
      <c r="F29" s="80"/>
      <c r="G29" s="83"/>
      <c r="H29" s="71" t="str">
        <f t="shared" si="8"/>
        <v/>
      </c>
      <c r="I29" s="58">
        <f t="shared" si="9"/>
        <v>45705</v>
      </c>
      <c r="J29" s="48">
        <f t="shared" si="3"/>
        <v>45705</v>
      </c>
      <c r="K29" s="81"/>
      <c r="L29" s="79"/>
      <c r="M29" s="49" t="str">
        <f t="shared" si="1"/>
        <v/>
      </c>
      <c r="N29" s="80"/>
      <c r="O29" s="83"/>
      <c r="P29" s="9" t="str">
        <f t="shared" si="4"/>
        <v/>
      </c>
      <c r="Q29" s="58">
        <f t="shared" si="10"/>
        <v>45733</v>
      </c>
      <c r="R29" s="32">
        <f t="shared" si="11"/>
        <v>45733</v>
      </c>
      <c r="S29" s="79"/>
      <c r="T29" s="79"/>
      <c r="U29" s="49" t="str">
        <f t="shared" si="5"/>
        <v/>
      </c>
      <c r="V29" s="80"/>
      <c r="W29" s="83"/>
      <c r="X29" s="9" t="str">
        <f t="shared" si="6"/>
        <v/>
      </c>
    </row>
    <row r="30" spans="1:27" x14ac:dyDescent="0.2">
      <c r="A30" s="58">
        <f t="shared" si="7"/>
        <v>45675</v>
      </c>
      <c r="B30" s="32">
        <f t="shared" si="2"/>
        <v>45675</v>
      </c>
      <c r="C30" s="79"/>
      <c r="D30" s="79"/>
      <c r="E30" s="60" t="str">
        <f t="shared" si="0"/>
        <v/>
      </c>
      <c r="F30" s="80"/>
      <c r="G30" s="83"/>
      <c r="H30" s="71" t="str">
        <f t="shared" si="8"/>
        <v/>
      </c>
      <c r="I30" s="58">
        <f t="shared" si="9"/>
        <v>45706</v>
      </c>
      <c r="J30" s="48">
        <f t="shared" si="3"/>
        <v>45706</v>
      </c>
      <c r="K30" s="81"/>
      <c r="L30" s="79"/>
      <c r="M30" s="49" t="str">
        <f t="shared" si="1"/>
        <v/>
      </c>
      <c r="N30" s="80"/>
      <c r="O30" s="83"/>
      <c r="P30" s="9" t="str">
        <f t="shared" si="4"/>
        <v/>
      </c>
      <c r="Q30" s="58">
        <f t="shared" si="10"/>
        <v>45734</v>
      </c>
      <c r="R30" s="32">
        <f t="shared" si="11"/>
        <v>45734</v>
      </c>
      <c r="S30" s="79"/>
      <c r="T30" s="79"/>
      <c r="U30" s="49" t="str">
        <f t="shared" si="5"/>
        <v/>
      </c>
      <c r="V30" s="80"/>
      <c r="W30" s="83"/>
      <c r="X30" s="9" t="str">
        <f t="shared" si="6"/>
        <v/>
      </c>
    </row>
    <row r="31" spans="1:27" x14ac:dyDescent="0.2">
      <c r="A31" s="58">
        <f t="shared" si="7"/>
        <v>45676</v>
      </c>
      <c r="B31" s="32">
        <f t="shared" si="2"/>
        <v>45676</v>
      </c>
      <c r="C31" s="79"/>
      <c r="D31" s="79"/>
      <c r="E31" s="60" t="str">
        <f t="shared" si="0"/>
        <v/>
      </c>
      <c r="F31" s="80"/>
      <c r="G31" s="83"/>
      <c r="H31" s="71" t="str">
        <f t="shared" si="8"/>
        <v/>
      </c>
      <c r="I31" s="58">
        <f t="shared" si="9"/>
        <v>45707</v>
      </c>
      <c r="J31" s="48">
        <f t="shared" si="3"/>
        <v>45707</v>
      </c>
      <c r="K31" s="81"/>
      <c r="L31" s="79"/>
      <c r="M31" s="49" t="str">
        <f t="shared" si="1"/>
        <v/>
      </c>
      <c r="N31" s="80"/>
      <c r="O31" s="83"/>
      <c r="P31" s="9" t="str">
        <f t="shared" si="4"/>
        <v/>
      </c>
      <c r="Q31" s="58">
        <f t="shared" si="10"/>
        <v>45735</v>
      </c>
      <c r="R31" s="32">
        <f t="shared" si="11"/>
        <v>45735</v>
      </c>
      <c r="S31" s="81"/>
      <c r="T31" s="79"/>
      <c r="U31" s="49" t="str">
        <f t="shared" si="5"/>
        <v/>
      </c>
      <c r="V31" s="80"/>
      <c r="W31" s="83"/>
      <c r="X31" s="9" t="str">
        <f t="shared" si="6"/>
        <v/>
      </c>
    </row>
    <row r="32" spans="1:27" x14ac:dyDescent="0.2">
      <c r="A32" s="58">
        <f t="shared" si="7"/>
        <v>45677</v>
      </c>
      <c r="B32" s="32">
        <f t="shared" si="2"/>
        <v>45677</v>
      </c>
      <c r="C32" s="79"/>
      <c r="D32" s="79"/>
      <c r="E32" s="60" t="str">
        <f t="shared" si="0"/>
        <v/>
      </c>
      <c r="F32" s="80"/>
      <c r="G32" s="83"/>
      <c r="H32" s="71" t="str">
        <f t="shared" si="8"/>
        <v/>
      </c>
      <c r="I32" s="58">
        <f t="shared" si="9"/>
        <v>45708</v>
      </c>
      <c r="J32" s="48">
        <f t="shared" si="3"/>
        <v>45708</v>
      </c>
      <c r="K32" s="81"/>
      <c r="L32" s="79"/>
      <c r="M32" s="49" t="str">
        <f t="shared" si="1"/>
        <v/>
      </c>
      <c r="N32" s="80"/>
      <c r="O32" s="83"/>
      <c r="P32" s="9" t="str">
        <f t="shared" si="4"/>
        <v/>
      </c>
      <c r="Q32" s="58">
        <f t="shared" si="10"/>
        <v>45736</v>
      </c>
      <c r="R32" s="32">
        <f t="shared" si="11"/>
        <v>45736</v>
      </c>
      <c r="S32" s="79"/>
      <c r="T32" s="79"/>
      <c r="U32" s="49" t="str">
        <f t="shared" si="5"/>
        <v/>
      </c>
      <c r="V32" s="80"/>
      <c r="W32" s="83"/>
      <c r="X32" s="9" t="str">
        <f t="shared" si="6"/>
        <v/>
      </c>
    </row>
    <row r="33" spans="1:26" x14ac:dyDescent="0.2">
      <c r="A33" s="58">
        <f t="shared" si="7"/>
        <v>45678</v>
      </c>
      <c r="B33" s="32">
        <f t="shared" si="2"/>
        <v>45678</v>
      </c>
      <c r="C33" s="79"/>
      <c r="D33" s="79"/>
      <c r="E33" s="60" t="str">
        <f t="shared" si="0"/>
        <v/>
      </c>
      <c r="F33" s="80"/>
      <c r="G33" s="83"/>
      <c r="H33" s="71" t="str">
        <f t="shared" si="8"/>
        <v/>
      </c>
      <c r="I33" s="58">
        <f t="shared" si="9"/>
        <v>45709</v>
      </c>
      <c r="J33" s="48">
        <f t="shared" si="3"/>
        <v>45709</v>
      </c>
      <c r="K33" s="81"/>
      <c r="L33" s="79"/>
      <c r="M33" s="49" t="str">
        <f t="shared" si="1"/>
        <v/>
      </c>
      <c r="N33" s="80"/>
      <c r="O33" s="83"/>
      <c r="P33" s="9" t="str">
        <f t="shared" si="4"/>
        <v/>
      </c>
      <c r="Q33" s="58">
        <f t="shared" si="10"/>
        <v>45737</v>
      </c>
      <c r="R33" s="32">
        <f t="shared" si="11"/>
        <v>45737</v>
      </c>
      <c r="S33" s="79"/>
      <c r="T33" s="79"/>
      <c r="U33" s="49" t="str">
        <f t="shared" si="5"/>
        <v/>
      </c>
      <c r="V33" s="80"/>
      <c r="W33" s="83"/>
      <c r="X33" s="9" t="str">
        <f t="shared" si="6"/>
        <v/>
      </c>
    </row>
    <row r="34" spans="1:26" x14ac:dyDescent="0.2">
      <c r="A34" s="58">
        <f t="shared" si="7"/>
        <v>45679</v>
      </c>
      <c r="B34" s="32">
        <f t="shared" si="2"/>
        <v>45679</v>
      </c>
      <c r="C34" s="79"/>
      <c r="D34" s="79"/>
      <c r="E34" s="60" t="str">
        <f t="shared" si="0"/>
        <v/>
      </c>
      <c r="F34" s="80"/>
      <c r="G34" s="83"/>
      <c r="H34" s="71" t="str">
        <f t="shared" si="8"/>
        <v/>
      </c>
      <c r="I34" s="58">
        <f t="shared" si="9"/>
        <v>45710</v>
      </c>
      <c r="J34" s="48">
        <f t="shared" si="3"/>
        <v>45710</v>
      </c>
      <c r="K34" s="81"/>
      <c r="L34" s="79"/>
      <c r="M34" s="49" t="str">
        <f t="shared" si="1"/>
        <v/>
      </c>
      <c r="N34" s="80"/>
      <c r="O34" s="83"/>
      <c r="P34" s="9" t="str">
        <f t="shared" si="4"/>
        <v/>
      </c>
      <c r="Q34" s="58">
        <f t="shared" si="10"/>
        <v>45738</v>
      </c>
      <c r="R34" s="32">
        <f t="shared" si="11"/>
        <v>45738</v>
      </c>
      <c r="S34" s="79"/>
      <c r="T34" s="79"/>
      <c r="U34" s="49" t="str">
        <f t="shared" si="5"/>
        <v/>
      </c>
      <c r="V34" s="80"/>
      <c r="W34" s="83"/>
      <c r="X34" s="9" t="str">
        <f t="shared" si="6"/>
        <v/>
      </c>
    </row>
    <row r="35" spans="1:26" x14ac:dyDescent="0.2">
      <c r="A35" s="58">
        <f t="shared" si="7"/>
        <v>45680</v>
      </c>
      <c r="B35" s="32">
        <f t="shared" si="2"/>
        <v>45680</v>
      </c>
      <c r="C35" s="79"/>
      <c r="D35" s="79"/>
      <c r="E35" s="60" t="str">
        <f t="shared" si="0"/>
        <v/>
      </c>
      <c r="F35" s="80"/>
      <c r="G35" s="83"/>
      <c r="H35" s="71" t="str">
        <f t="shared" si="8"/>
        <v/>
      </c>
      <c r="I35" s="58">
        <f t="shared" si="9"/>
        <v>45711</v>
      </c>
      <c r="J35" s="48">
        <f t="shared" si="3"/>
        <v>45711</v>
      </c>
      <c r="K35" s="81"/>
      <c r="L35" s="79"/>
      <c r="M35" s="49" t="str">
        <f t="shared" si="1"/>
        <v/>
      </c>
      <c r="N35" s="80"/>
      <c r="O35" s="83"/>
      <c r="P35" s="9" t="str">
        <f t="shared" si="4"/>
        <v/>
      </c>
      <c r="Q35" s="58">
        <f t="shared" si="10"/>
        <v>45739</v>
      </c>
      <c r="R35" s="32">
        <f t="shared" si="11"/>
        <v>45739</v>
      </c>
      <c r="S35" s="79"/>
      <c r="T35" s="79"/>
      <c r="U35" s="49" t="str">
        <f t="shared" si="5"/>
        <v/>
      </c>
      <c r="V35" s="80"/>
      <c r="W35" s="83"/>
      <c r="X35" s="9" t="str">
        <f t="shared" si="6"/>
        <v/>
      </c>
    </row>
    <row r="36" spans="1:26" x14ac:dyDescent="0.2">
      <c r="A36" s="58">
        <f t="shared" si="7"/>
        <v>45681</v>
      </c>
      <c r="B36" s="32">
        <f t="shared" si="2"/>
        <v>45681</v>
      </c>
      <c r="C36" s="79"/>
      <c r="D36" s="79"/>
      <c r="E36" s="60" t="str">
        <f t="shared" si="0"/>
        <v/>
      </c>
      <c r="F36" s="80"/>
      <c r="G36" s="83"/>
      <c r="H36" s="71" t="str">
        <f>IF(G36="","",VLOOKUP(G36,$Z$15:$AA$32,2,0))</f>
        <v/>
      </c>
      <c r="I36" s="58">
        <f t="shared" si="9"/>
        <v>45712</v>
      </c>
      <c r="J36" s="48">
        <f t="shared" si="3"/>
        <v>45712</v>
      </c>
      <c r="K36" s="81"/>
      <c r="L36" s="79"/>
      <c r="M36" s="49" t="str">
        <f t="shared" si="1"/>
        <v/>
      </c>
      <c r="N36" s="80"/>
      <c r="O36" s="83"/>
      <c r="P36" s="9" t="str">
        <f t="shared" si="4"/>
        <v/>
      </c>
      <c r="Q36" s="58">
        <f t="shared" si="10"/>
        <v>45740</v>
      </c>
      <c r="R36" s="32">
        <f t="shared" si="11"/>
        <v>45740</v>
      </c>
      <c r="S36" s="79"/>
      <c r="T36" s="79"/>
      <c r="U36" s="49" t="str">
        <f t="shared" si="5"/>
        <v/>
      </c>
      <c r="V36" s="80"/>
      <c r="W36" s="83"/>
      <c r="X36" s="9" t="str">
        <f t="shared" si="6"/>
        <v/>
      </c>
    </row>
    <row r="37" spans="1:26" x14ac:dyDescent="0.2">
      <c r="A37" s="58">
        <f t="shared" si="7"/>
        <v>45682</v>
      </c>
      <c r="B37" s="32">
        <f t="shared" si="2"/>
        <v>45682</v>
      </c>
      <c r="C37" s="79"/>
      <c r="D37" s="79"/>
      <c r="E37" s="60" t="str">
        <f t="shared" si="0"/>
        <v/>
      </c>
      <c r="F37" s="80"/>
      <c r="G37" s="83"/>
      <c r="H37" s="71" t="str">
        <f t="shared" si="8"/>
        <v/>
      </c>
      <c r="I37" s="58">
        <f t="shared" si="9"/>
        <v>45713</v>
      </c>
      <c r="J37" s="48">
        <f t="shared" si="3"/>
        <v>45713</v>
      </c>
      <c r="K37" s="81"/>
      <c r="L37" s="79"/>
      <c r="M37" s="49" t="str">
        <f t="shared" si="1"/>
        <v/>
      </c>
      <c r="N37" s="80"/>
      <c r="O37" s="83"/>
      <c r="P37" s="9" t="str">
        <f t="shared" si="4"/>
        <v/>
      </c>
      <c r="Q37" s="58">
        <f t="shared" si="10"/>
        <v>45741</v>
      </c>
      <c r="R37" s="32">
        <f t="shared" si="11"/>
        <v>45741</v>
      </c>
      <c r="S37" s="79"/>
      <c r="T37" s="79"/>
      <c r="U37" s="49" t="str">
        <f t="shared" si="5"/>
        <v/>
      </c>
      <c r="V37" s="80"/>
      <c r="W37" s="83"/>
      <c r="X37" s="9" t="str">
        <f t="shared" si="6"/>
        <v/>
      </c>
    </row>
    <row r="38" spans="1:26" x14ac:dyDescent="0.2">
      <c r="A38" s="58">
        <f t="shared" si="7"/>
        <v>45683</v>
      </c>
      <c r="B38" s="32">
        <f t="shared" si="2"/>
        <v>45683</v>
      </c>
      <c r="C38" s="79"/>
      <c r="D38" s="79"/>
      <c r="E38" s="60" t="str">
        <f t="shared" si="0"/>
        <v/>
      </c>
      <c r="F38" s="80"/>
      <c r="G38" s="83"/>
      <c r="H38" s="71" t="str">
        <f t="shared" si="8"/>
        <v/>
      </c>
      <c r="I38" s="58">
        <f t="shared" si="9"/>
        <v>45714</v>
      </c>
      <c r="J38" s="48">
        <f t="shared" si="3"/>
        <v>45714</v>
      </c>
      <c r="K38" s="81"/>
      <c r="L38" s="79"/>
      <c r="M38" s="49" t="str">
        <f t="shared" si="1"/>
        <v/>
      </c>
      <c r="N38" s="80"/>
      <c r="O38" s="83"/>
      <c r="P38" s="9" t="str">
        <f t="shared" si="4"/>
        <v/>
      </c>
      <c r="Q38" s="58">
        <f t="shared" si="10"/>
        <v>45742</v>
      </c>
      <c r="R38" s="32">
        <f t="shared" si="11"/>
        <v>45742</v>
      </c>
      <c r="S38" s="79"/>
      <c r="T38" s="79"/>
      <c r="U38" s="49" t="str">
        <f t="shared" si="5"/>
        <v/>
      </c>
      <c r="V38" s="80"/>
      <c r="W38" s="83"/>
      <c r="X38" s="9" t="str">
        <f t="shared" si="6"/>
        <v/>
      </c>
    </row>
    <row r="39" spans="1:26" x14ac:dyDescent="0.2">
      <c r="A39" s="58">
        <f t="shared" si="7"/>
        <v>45684</v>
      </c>
      <c r="B39" s="32">
        <f t="shared" si="2"/>
        <v>45684</v>
      </c>
      <c r="C39" s="79"/>
      <c r="D39" s="79"/>
      <c r="E39" s="60" t="str">
        <f t="shared" si="0"/>
        <v/>
      </c>
      <c r="F39" s="80"/>
      <c r="G39" s="83"/>
      <c r="H39" s="71" t="str">
        <f t="shared" si="8"/>
        <v/>
      </c>
      <c r="I39" s="58">
        <f t="shared" si="9"/>
        <v>45715</v>
      </c>
      <c r="J39" s="48">
        <f t="shared" si="3"/>
        <v>45715</v>
      </c>
      <c r="K39" s="81"/>
      <c r="L39" s="79"/>
      <c r="M39" s="49" t="str">
        <f t="shared" si="1"/>
        <v/>
      </c>
      <c r="N39" s="80"/>
      <c r="O39" s="83"/>
      <c r="P39" s="9" t="str">
        <f t="shared" si="4"/>
        <v/>
      </c>
      <c r="Q39" s="58">
        <f t="shared" si="10"/>
        <v>45743</v>
      </c>
      <c r="R39" s="32">
        <f t="shared" si="11"/>
        <v>45743</v>
      </c>
      <c r="S39" s="79"/>
      <c r="T39" s="79"/>
      <c r="U39" s="49" t="str">
        <f t="shared" si="5"/>
        <v/>
      </c>
      <c r="V39" s="80"/>
      <c r="W39" s="83"/>
      <c r="X39" s="9" t="str">
        <f t="shared" si="6"/>
        <v/>
      </c>
    </row>
    <row r="40" spans="1:26" x14ac:dyDescent="0.2">
      <c r="A40" s="58">
        <f t="shared" si="7"/>
        <v>45685</v>
      </c>
      <c r="B40" s="32">
        <f t="shared" si="2"/>
        <v>45685</v>
      </c>
      <c r="C40" s="79"/>
      <c r="D40" s="79"/>
      <c r="E40" s="60" t="str">
        <f t="shared" si="0"/>
        <v/>
      </c>
      <c r="F40" s="80"/>
      <c r="G40" s="83"/>
      <c r="H40" s="71" t="str">
        <f t="shared" si="8"/>
        <v/>
      </c>
      <c r="I40" s="58">
        <f t="shared" si="9"/>
        <v>45716</v>
      </c>
      <c r="J40" s="48">
        <f t="shared" si="3"/>
        <v>45716</v>
      </c>
      <c r="K40" s="81"/>
      <c r="L40" s="79"/>
      <c r="M40" s="49" t="str">
        <f t="shared" si="1"/>
        <v/>
      </c>
      <c r="N40" s="80"/>
      <c r="O40" s="83"/>
      <c r="P40" s="9" t="str">
        <f t="shared" si="4"/>
        <v/>
      </c>
      <c r="Q40" s="58">
        <f t="shared" si="10"/>
        <v>45744</v>
      </c>
      <c r="R40" s="32">
        <f t="shared" si="11"/>
        <v>45744</v>
      </c>
      <c r="S40" s="79"/>
      <c r="T40" s="79"/>
      <c r="U40" s="49" t="str">
        <f t="shared" si="5"/>
        <v/>
      </c>
      <c r="V40" s="80"/>
      <c r="W40" s="83"/>
      <c r="X40" s="9" t="str">
        <f t="shared" si="6"/>
        <v/>
      </c>
    </row>
    <row r="41" spans="1:26" x14ac:dyDescent="0.2">
      <c r="A41" s="58">
        <f t="shared" si="7"/>
        <v>45686</v>
      </c>
      <c r="B41" s="32">
        <f t="shared" si="2"/>
        <v>45686</v>
      </c>
      <c r="C41" s="79"/>
      <c r="D41" s="79"/>
      <c r="E41" s="60" t="str">
        <f t="shared" si="0"/>
        <v/>
      </c>
      <c r="F41" s="80"/>
      <c r="G41" s="83"/>
      <c r="H41" s="71" t="str">
        <f t="shared" si="8"/>
        <v/>
      </c>
      <c r="I41" s="58" t="str">
        <f t="shared" si="9"/>
        <v/>
      </c>
      <c r="J41" s="48" t="str">
        <f t="shared" si="3"/>
        <v/>
      </c>
      <c r="K41" s="81"/>
      <c r="L41" s="82"/>
      <c r="M41" s="49" t="str">
        <f t="shared" si="1"/>
        <v/>
      </c>
      <c r="N41" s="80"/>
      <c r="O41" s="83"/>
      <c r="P41" s="9" t="str">
        <f t="shared" si="4"/>
        <v/>
      </c>
      <c r="Q41" s="104">
        <f t="shared" si="10"/>
        <v>45745</v>
      </c>
      <c r="R41" s="105">
        <f t="shared" si="11"/>
        <v>45745</v>
      </c>
      <c r="S41" s="107"/>
      <c r="T41" s="107"/>
      <c r="U41" s="108" t="str">
        <f t="shared" si="5"/>
        <v/>
      </c>
      <c r="V41" s="109"/>
      <c r="W41" s="110"/>
      <c r="X41" s="111" t="str">
        <f t="shared" si="6"/>
        <v/>
      </c>
    </row>
    <row r="42" spans="1:26" x14ac:dyDescent="0.2">
      <c r="A42" s="58">
        <f t="shared" si="7"/>
        <v>45687</v>
      </c>
      <c r="B42" s="32">
        <f t="shared" si="2"/>
        <v>45687</v>
      </c>
      <c r="C42" s="79"/>
      <c r="D42" s="79"/>
      <c r="E42" s="60" t="str">
        <f t="shared" si="0"/>
        <v/>
      </c>
      <c r="F42" s="80"/>
      <c r="G42" s="83"/>
      <c r="H42" s="71" t="str">
        <f t="shared" si="8"/>
        <v/>
      </c>
      <c r="I42" s="58"/>
      <c r="J42" s="48"/>
      <c r="K42" s="48"/>
      <c r="L42" s="7"/>
      <c r="M42" s="49" t="str">
        <f t="shared" si="1"/>
        <v/>
      </c>
      <c r="N42" s="50"/>
      <c r="O42" s="54"/>
      <c r="P42" s="9" t="str">
        <f t="shared" si="4"/>
        <v/>
      </c>
      <c r="Q42" s="58">
        <f t="shared" si="10"/>
        <v>45746</v>
      </c>
      <c r="R42" s="32">
        <f t="shared" si="11"/>
        <v>45746</v>
      </c>
      <c r="S42" s="79"/>
      <c r="T42" s="79"/>
      <c r="U42" s="49" t="str">
        <f t="shared" si="5"/>
        <v/>
      </c>
      <c r="V42" s="80"/>
      <c r="W42" s="83"/>
      <c r="X42" s="9" t="str">
        <f t="shared" si="6"/>
        <v/>
      </c>
    </row>
    <row r="43" spans="1:26" x14ac:dyDescent="0.2">
      <c r="A43" s="58">
        <f t="shared" si="7"/>
        <v>45688</v>
      </c>
      <c r="B43" s="32">
        <f t="shared" si="2"/>
        <v>45688</v>
      </c>
      <c r="C43" s="79"/>
      <c r="D43" s="79"/>
      <c r="E43" s="60" t="str">
        <f t="shared" si="0"/>
        <v/>
      </c>
      <c r="F43" s="80"/>
      <c r="G43" s="83"/>
      <c r="H43" s="71" t="str">
        <f t="shared" si="8"/>
        <v/>
      </c>
      <c r="I43" s="58"/>
      <c r="J43" s="48"/>
      <c r="K43" s="32"/>
      <c r="L43" s="7"/>
      <c r="M43" s="49"/>
      <c r="N43" s="50"/>
      <c r="O43" s="54"/>
      <c r="P43" s="9"/>
      <c r="Q43" s="58">
        <f t="shared" si="10"/>
        <v>45747</v>
      </c>
      <c r="R43" s="32">
        <f t="shared" si="11"/>
        <v>45747</v>
      </c>
      <c r="S43" s="79"/>
      <c r="T43" s="79"/>
      <c r="U43" s="49" t="str">
        <f t="shared" si="5"/>
        <v/>
      </c>
      <c r="V43" s="80"/>
      <c r="W43" s="83"/>
      <c r="X43" s="9" t="str">
        <f t="shared" si="6"/>
        <v/>
      </c>
    </row>
    <row r="44" spans="1:26" ht="24.75" customHeight="1" thickBot="1" x14ac:dyDescent="0.25">
      <c r="A44" s="138" t="s">
        <v>11</v>
      </c>
      <c r="B44" s="139"/>
      <c r="C44" s="139"/>
      <c r="D44" s="140"/>
      <c r="E44" s="61">
        <f>SUM(E13:E43)</f>
        <v>0</v>
      </c>
      <c r="F44" s="51"/>
      <c r="G44" s="55"/>
      <c r="H44" s="72"/>
      <c r="I44" s="138" t="s">
        <v>11</v>
      </c>
      <c r="J44" s="139"/>
      <c r="K44" s="139"/>
      <c r="L44" s="140"/>
      <c r="M44" s="10">
        <f>SUM(M13:M43)</f>
        <v>0</v>
      </c>
      <c r="N44" s="29"/>
      <c r="O44" s="56"/>
      <c r="P44" s="31"/>
      <c r="Q44" s="138" t="s">
        <v>11</v>
      </c>
      <c r="R44" s="139"/>
      <c r="S44" s="139"/>
      <c r="T44" s="140"/>
      <c r="U44" s="10">
        <f>SUM(U13:U43)</f>
        <v>0</v>
      </c>
      <c r="V44" s="11"/>
      <c r="W44" s="57"/>
      <c r="X44" s="12"/>
    </row>
    <row r="45" spans="1:26" ht="29.25" customHeight="1" x14ac:dyDescent="0.2">
      <c r="A45" s="123">
        <f>J45*P45</f>
        <v>0</v>
      </c>
      <c r="B45" s="124"/>
      <c r="C45" s="124"/>
      <c r="D45" s="125"/>
      <c r="H45" s="84" t="s">
        <v>17</v>
      </c>
      <c r="I45" s="21"/>
      <c r="J45" s="135">
        <f>E44+M44+U44</f>
        <v>0</v>
      </c>
      <c r="K45" s="136"/>
      <c r="L45" s="137"/>
      <c r="P45" s="85">
        <v>5.5</v>
      </c>
      <c r="X45" s="18"/>
    </row>
    <row r="46" spans="1:26" x14ac:dyDescent="0.2">
      <c r="A46" s="126" t="s">
        <v>13</v>
      </c>
      <c r="B46" s="127"/>
      <c r="C46" s="128"/>
      <c r="D46" s="129"/>
      <c r="E46" s="22"/>
      <c r="F46" s="22"/>
      <c r="G46" s="22"/>
      <c r="H46" s="74" t="s">
        <v>16</v>
      </c>
      <c r="I46" s="24"/>
      <c r="J46" s="25" t="s">
        <v>14</v>
      </c>
      <c r="K46" s="25"/>
      <c r="L46" s="26"/>
      <c r="M46" s="22"/>
      <c r="N46" s="22"/>
      <c r="O46" s="22"/>
      <c r="P46" s="27" t="s">
        <v>15</v>
      </c>
      <c r="X46" s="18"/>
    </row>
    <row r="47" spans="1:26" ht="47.25" customHeight="1" x14ac:dyDescent="0.2">
      <c r="A47" s="130"/>
      <c r="B47" s="131"/>
      <c r="C47" s="52"/>
      <c r="D47" s="132" t="str">
        <f>$I$6</f>
        <v>Max Mustermann</v>
      </c>
      <c r="E47" s="133"/>
      <c r="F47" s="133"/>
      <c r="G47" s="133"/>
      <c r="H47" s="133"/>
      <c r="I47" s="133"/>
      <c r="J47" s="133"/>
      <c r="K47" s="133"/>
      <c r="L47" s="134"/>
      <c r="M47" s="155"/>
      <c r="N47" s="149"/>
      <c r="O47" s="52"/>
      <c r="P47" s="13"/>
      <c r="Q47" s="148"/>
      <c r="R47" s="148"/>
      <c r="S47" s="148"/>
      <c r="T47" s="148"/>
      <c r="U47" s="148"/>
      <c r="V47" s="148"/>
      <c r="W47" s="148"/>
      <c r="X47" s="149"/>
    </row>
    <row r="48" spans="1:26" s="14" customFormat="1" ht="17.25" customHeight="1" x14ac:dyDescent="0.2">
      <c r="A48" s="150" t="s">
        <v>3</v>
      </c>
      <c r="B48" s="156"/>
      <c r="C48" s="23"/>
      <c r="D48" s="152" t="s">
        <v>12</v>
      </c>
      <c r="E48" s="153"/>
      <c r="F48" s="153"/>
      <c r="G48" s="153"/>
      <c r="H48" s="153"/>
      <c r="I48" s="153"/>
      <c r="J48" s="153"/>
      <c r="K48" s="53"/>
      <c r="L48" s="23"/>
      <c r="M48" s="150" t="s">
        <v>3</v>
      </c>
      <c r="N48" s="151"/>
      <c r="O48" s="23"/>
      <c r="P48" s="152" t="s">
        <v>18</v>
      </c>
      <c r="Q48" s="153"/>
      <c r="R48" s="153"/>
      <c r="S48" s="153"/>
      <c r="T48" s="153"/>
      <c r="U48" s="153"/>
      <c r="V48" s="153"/>
      <c r="W48" s="153"/>
      <c r="X48" s="154"/>
      <c r="Z48" s="19"/>
    </row>
    <row r="49" spans="8:8" x14ac:dyDescent="0.2">
      <c r="H49" s="75"/>
    </row>
    <row r="50" spans="8:8" x14ac:dyDescent="0.2">
      <c r="H50" s="75"/>
    </row>
    <row r="51" spans="8:8" x14ac:dyDescent="0.2">
      <c r="H51" s="75"/>
    </row>
    <row r="52" spans="8:8" x14ac:dyDescent="0.2">
      <c r="H52" s="75"/>
    </row>
    <row r="53" spans="8:8" x14ac:dyDescent="0.2">
      <c r="H53" s="75"/>
    </row>
    <row r="54" spans="8:8" x14ac:dyDescent="0.2">
      <c r="H54" s="75"/>
    </row>
    <row r="55" spans="8:8" x14ac:dyDescent="0.2">
      <c r="H55" s="75"/>
    </row>
    <row r="56" spans="8:8" x14ac:dyDescent="0.2">
      <c r="H56" s="75"/>
    </row>
    <row r="57" spans="8:8" x14ac:dyDescent="0.2">
      <c r="H57" s="75"/>
    </row>
    <row r="58" spans="8:8" x14ac:dyDescent="0.2">
      <c r="H58" s="75"/>
    </row>
    <row r="59" spans="8:8" x14ac:dyDescent="0.2">
      <c r="H59" s="75"/>
    </row>
    <row r="60" spans="8:8" x14ac:dyDescent="0.2">
      <c r="H60" s="75"/>
    </row>
    <row r="61" spans="8:8" x14ac:dyDescent="0.2">
      <c r="H61" s="75"/>
    </row>
    <row r="62" spans="8:8" x14ac:dyDescent="0.2">
      <c r="H62" s="75"/>
    </row>
    <row r="63" spans="8:8" x14ac:dyDescent="0.2">
      <c r="H63" s="75"/>
    </row>
    <row r="64" spans="8:8" x14ac:dyDescent="0.2">
      <c r="H64" s="75"/>
    </row>
    <row r="65" spans="8:8" x14ac:dyDescent="0.2">
      <c r="H65" s="75"/>
    </row>
    <row r="66" spans="8:8" x14ac:dyDescent="0.2">
      <c r="H66" s="75"/>
    </row>
    <row r="67" spans="8:8" x14ac:dyDescent="0.2">
      <c r="H67" s="75"/>
    </row>
    <row r="68" spans="8:8" x14ac:dyDescent="0.2">
      <c r="H68" s="75"/>
    </row>
    <row r="69" spans="8:8" x14ac:dyDescent="0.2">
      <c r="H69" s="75"/>
    </row>
    <row r="70" spans="8:8" x14ac:dyDescent="0.2">
      <c r="H70" s="75"/>
    </row>
    <row r="71" spans="8:8" x14ac:dyDescent="0.2">
      <c r="H71" s="75"/>
    </row>
    <row r="72" spans="8:8" x14ac:dyDescent="0.2">
      <c r="H72" s="75"/>
    </row>
    <row r="73" spans="8:8" x14ac:dyDescent="0.2">
      <c r="H73" s="75"/>
    </row>
    <row r="74" spans="8:8" x14ac:dyDescent="0.2">
      <c r="H74" s="75"/>
    </row>
    <row r="75" spans="8:8" x14ac:dyDescent="0.2">
      <c r="H75" s="75"/>
    </row>
    <row r="76" spans="8:8" x14ac:dyDescent="0.2">
      <c r="H76" s="75"/>
    </row>
    <row r="77" spans="8:8" x14ac:dyDescent="0.2">
      <c r="H77" s="75"/>
    </row>
    <row r="78" spans="8:8" x14ac:dyDescent="0.2">
      <c r="H78" s="75"/>
    </row>
    <row r="79" spans="8:8" x14ac:dyDescent="0.2">
      <c r="H79" s="75"/>
    </row>
    <row r="80" spans="8:8" x14ac:dyDescent="0.2">
      <c r="H80" s="75"/>
    </row>
    <row r="81" spans="8:8" x14ac:dyDescent="0.2">
      <c r="H81" s="75"/>
    </row>
    <row r="82" spans="8:8" x14ac:dyDescent="0.2">
      <c r="H82" s="75"/>
    </row>
    <row r="83" spans="8:8" x14ac:dyDescent="0.2">
      <c r="H83" s="75"/>
    </row>
    <row r="84" spans="8:8" x14ac:dyDescent="0.2">
      <c r="H84" s="75"/>
    </row>
    <row r="85" spans="8:8" x14ac:dyDescent="0.2">
      <c r="H85" s="75"/>
    </row>
    <row r="86" spans="8:8" x14ac:dyDescent="0.2">
      <c r="H86" s="75"/>
    </row>
    <row r="87" spans="8:8" x14ac:dyDescent="0.2">
      <c r="H87" s="75"/>
    </row>
    <row r="88" spans="8:8" x14ac:dyDescent="0.2">
      <c r="H88" s="75"/>
    </row>
    <row r="89" spans="8:8" x14ac:dyDescent="0.2">
      <c r="H89" s="75"/>
    </row>
    <row r="90" spans="8:8" x14ac:dyDescent="0.2">
      <c r="H90" s="75"/>
    </row>
  </sheetData>
  <sheetProtection sheet="1" objects="1" scenarios="1" selectLockedCells="1"/>
  <mergeCells count="30">
    <mergeCell ref="E3:U3"/>
    <mergeCell ref="E4:T4"/>
    <mergeCell ref="U4:X4"/>
    <mergeCell ref="Q11:X11"/>
    <mergeCell ref="U6:X6"/>
    <mergeCell ref="U9:X9"/>
    <mergeCell ref="U7:X8"/>
    <mergeCell ref="A11:H11"/>
    <mergeCell ref="I11:P11"/>
    <mergeCell ref="I9:T9"/>
    <mergeCell ref="Q47:X47"/>
    <mergeCell ref="M48:N48"/>
    <mergeCell ref="P48:X48"/>
    <mergeCell ref="M47:N47"/>
    <mergeCell ref="A48:B48"/>
    <mergeCell ref="D48:J48"/>
    <mergeCell ref="Q44:T44"/>
    <mergeCell ref="C12:D12"/>
    <mergeCell ref="K12:L12"/>
    <mergeCell ref="S12:T12"/>
    <mergeCell ref="I6:T8"/>
    <mergeCell ref="A44:D44"/>
    <mergeCell ref="I44:L44"/>
    <mergeCell ref="D7:E8"/>
    <mergeCell ref="D9:E9"/>
    <mergeCell ref="A45:D45"/>
    <mergeCell ref="A46:D46"/>
    <mergeCell ref="A47:B47"/>
    <mergeCell ref="D47:L47"/>
    <mergeCell ref="J45:L45"/>
  </mergeCells>
  <phoneticPr fontId="6" type="noConversion"/>
  <conditionalFormatting sqref="A13:H43">
    <cfRule type="expression" dxfId="27" priority="3">
      <formula>WEEKDAY($A13,2)&gt;5</formula>
    </cfRule>
  </conditionalFormatting>
  <conditionalFormatting sqref="I13:P41">
    <cfRule type="expression" dxfId="26" priority="2">
      <formula>WEEKDAY($I13,2)&gt;5</formula>
    </cfRule>
  </conditionalFormatting>
  <conditionalFormatting sqref="Q13:X43">
    <cfRule type="expression" dxfId="25" priority="1">
      <formula>WEEKDAY($Q13,2)&gt;5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90"/>
  <sheetViews>
    <sheetView zoomScaleNormal="100" workbookViewId="0">
      <pane ySplit="12" topLeftCell="A13" activePane="bottomLeft" state="frozen"/>
      <selection activeCell="U7" sqref="U7:X8"/>
      <selection pane="bottomLeft" activeCell="F13" sqref="F13:G13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59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2"/>
    <col min="27" max="27" width="17.42578125" bestFit="1" customWidth="1"/>
  </cols>
  <sheetData>
    <row r="1" spans="1:27" x14ac:dyDescent="0.2">
      <c r="A1" s="15"/>
      <c r="B1" s="8"/>
      <c r="C1" s="8"/>
      <c r="D1" s="8"/>
      <c r="E1" s="8"/>
      <c r="F1" s="8"/>
      <c r="G1" s="8"/>
      <c r="H1" s="6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6"/>
    </row>
    <row r="2" spans="1:27" ht="0.75" customHeight="1" x14ac:dyDescent="0.2">
      <c r="A2" s="15"/>
      <c r="B2" s="8"/>
      <c r="X2" s="18"/>
    </row>
    <row r="3" spans="1:27" ht="38.25" customHeight="1" x14ac:dyDescent="0.2">
      <c r="A3" s="17"/>
      <c r="E3" s="157" t="s">
        <v>0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X3" s="18"/>
    </row>
    <row r="4" spans="1:27" ht="32.25" customHeight="1" x14ac:dyDescent="0.2">
      <c r="A4" s="17"/>
      <c r="E4" s="158" t="s">
        <v>1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69" t="str">
        <f>'1-Quartal'!$U$4</f>
        <v>Fußball</v>
      </c>
      <c r="V4" s="169"/>
      <c r="W4" s="169"/>
      <c r="X4" s="170"/>
    </row>
    <row r="5" spans="1:27" ht="12.75" hidden="1" customHeight="1" x14ac:dyDescent="0.2">
      <c r="A5" s="17"/>
      <c r="E5" s="28"/>
      <c r="F5" s="28"/>
      <c r="G5" s="28"/>
      <c r="H5" s="6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9"/>
      <c r="X5" s="18"/>
    </row>
    <row r="6" spans="1:27" ht="13.5" customHeight="1" x14ac:dyDescent="0.2">
      <c r="A6" s="17"/>
      <c r="I6" s="158" t="str">
        <f>'1-Quartal'!$I$6</f>
        <v>Max Mustermann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63" t="s">
        <v>9</v>
      </c>
      <c r="V6" s="163"/>
      <c r="W6" s="163"/>
      <c r="X6" s="164"/>
      <c r="Y6" s="65"/>
      <c r="Z6" s="87" t="s">
        <v>30</v>
      </c>
      <c r="AA6" s="64"/>
    </row>
    <row r="7" spans="1:27" ht="12" customHeight="1" x14ac:dyDescent="0.2">
      <c r="A7" s="17"/>
      <c r="D7" s="172">
        <f>'1-Quartal'!$D$7</f>
        <v>2025</v>
      </c>
      <c r="E7" s="172"/>
      <c r="F7" s="4"/>
      <c r="G7" s="4"/>
      <c r="H7" s="6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74" t="str">
        <f>'1-Quartal'!$U$7</f>
        <v>U 7 Jun.</v>
      </c>
      <c r="V7" s="174"/>
      <c r="W7" s="174"/>
      <c r="X7" s="175"/>
      <c r="Y7" s="65"/>
      <c r="Z7" s="87" t="s">
        <v>31</v>
      </c>
      <c r="AA7" s="65"/>
    </row>
    <row r="8" spans="1:27" ht="18.75" customHeight="1" x14ac:dyDescent="0.2">
      <c r="A8" s="21"/>
      <c r="B8" s="6"/>
      <c r="C8" s="6"/>
      <c r="D8" s="173"/>
      <c r="E8" s="173"/>
      <c r="F8" s="1"/>
      <c r="G8" s="1"/>
      <c r="H8" s="69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36"/>
      <c r="V8" s="136"/>
      <c r="W8" s="136"/>
      <c r="X8" s="137"/>
      <c r="Z8" s="65" t="s">
        <v>58</v>
      </c>
    </row>
    <row r="9" spans="1:27" x14ac:dyDescent="0.2">
      <c r="A9" s="17"/>
      <c r="D9" s="147" t="s">
        <v>2</v>
      </c>
      <c r="E9" s="147"/>
      <c r="I9" s="163" t="s">
        <v>8</v>
      </c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 t="s">
        <v>7</v>
      </c>
      <c r="V9" s="163"/>
      <c r="W9" s="163"/>
      <c r="X9" s="164"/>
    </row>
    <row r="10" spans="1:27" ht="6" customHeight="1" thickBot="1" x14ac:dyDescent="0.25">
      <c r="A10" s="17"/>
      <c r="U10" s="5"/>
      <c r="V10" s="5"/>
      <c r="W10" s="5"/>
      <c r="X10" s="20"/>
    </row>
    <row r="11" spans="1:27" ht="21" customHeight="1" thickBot="1" x14ac:dyDescent="0.25">
      <c r="A11" s="161">
        <f>DATE($D$7,4,1)</f>
        <v>45748</v>
      </c>
      <c r="B11" s="161"/>
      <c r="C11" s="161"/>
      <c r="D11" s="162"/>
      <c r="E11" s="162"/>
      <c r="F11" s="162"/>
      <c r="G11" s="162"/>
      <c r="H11" s="162"/>
      <c r="I11" s="161">
        <f>DATE($D$7,5,1)</f>
        <v>45778</v>
      </c>
      <c r="J11" s="161"/>
      <c r="K11" s="161"/>
      <c r="L11" s="162"/>
      <c r="M11" s="162"/>
      <c r="N11" s="162"/>
      <c r="O11" s="162"/>
      <c r="P11" s="162"/>
      <c r="Q11" s="161">
        <f>DATE($D$7,6,1)</f>
        <v>45809</v>
      </c>
      <c r="R11" s="161"/>
      <c r="S11" s="161"/>
      <c r="T11" s="162"/>
      <c r="U11" s="162"/>
      <c r="V11" s="162"/>
      <c r="W11" s="162"/>
      <c r="X11" s="162"/>
    </row>
    <row r="12" spans="1:27" ht="31.5" customHeight="1" thickBot="1" x14ac:dyDescent="0.25">
      <c r="A12" s="2" t="s">
        <v>3</v>
      </c>
      <c r="B12" s="2" t="s">
        <v>10</v>
      </c>
      <c r="C12" s="141" t="s">
        <v>27</v>
      </c>
      <c r="D12" s="142"/>
      <c r="E12" s="3" t="s">
        <v>6</v>
      </c>
      <c r="F12" s="3" t="s">
        <v>5</v>
      </c>
      <c r="G12" s="3" t="s">
        <v>29</v>
      </c>
      <c r="H12" s="70" t="s">
        <v>4</v>
      </c>
      <c r="I12" s="2" t="s">
        <v>3</v>
      </c>
      <c r="J12" s="2" t="s">
        <v>10</v>
      </c>
      <c r="K12" s="141" t="s">
        <v>28</v>
      </c>
      <c r="L12" s="142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141" t="s">
        <v>28</v>
      </c>
      <c r="T12" s="142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58">
        <f>A11</f>
        <v>45748</v>
      </c>
      <c r="B13" s="32">
        <f>A13</f>
        <v>45748</v>
      </c>
      <c r="C13" s="79"/>
      <c r="D13" s="79"/>
      <c r="E13" s="60" t="str">
        <f t="shared" ref="E13:E42" si="0">IF(ISBLANK(C13),"",ROUNDDOWN((D13-C13)*24*60/45,0))</f>
        <v/>
      </c>
      <c r="F13" s="80"/>
      <c r="G13" s="83"/>
      <c r="H13" s="71" t="str">
        <f>IF(G13="","",VLOOKUP(G13,$Z$15:$AA$32,2,0))</f>
        <v/>
      </c>
      <c r="I13" s="104">
        <f>I11</f>
        <v>45778</v>
      </c>
      <c r="J13" s="113">
        <f>I13</f>
        <v>45778</v>
      </c>
      <c r="K13" s="106"/>
      <c r="L13" s="107"/>
      <c r="M13" s="108" t="str">
        <f t="shared" ref="M13:M43" si="1">IF(ISBLANK(K13),"",ROUNDDOWN((L13-K13)*24*60/45,0))</f>
        <v/>
      </c>
      <c r="N13" s="109"/>
      <c r="O13" s="110"/>
      <c r="P13" s="111" t="str">
        <f>IF(O13="","",VLOOKUP(O13,$Z$15:$AA$32,2,0))</f>
        <v/>
      </c>
      <c r="Q13" s="94">
        <f>Q11</f>
        <v>45809</v>
      </c>
      <c r="R13" s="112">
        <f>Q13</f>
        <v>45809</v>
      </c>
      <c r="S13" s="96"/>
      <c r="T13" s="97"/>
      <c r="U13" s="98" t="str">
        <f t="shared" ref="U13:U43" si="2">IF(ISBLANK(S13),"",ROUNDDOWN((T13-S13)*24*60/45,0))</f>
        <v/>
      </c>
      <c r="V13" s="99"/>
      <c r="W13" s="100"/>
      <c r="X13" s="101" t="str">
        <f t="shared" ref="X13:X43" si="3">IF(W13="","",VLOOKUP(W13,$Z$15:$AA$32,2,0))</f>
        <v/>
      </c>
    </row>
    <row r="14" spans="1:27" x14ac:dyDescent="0.2">
      <c r="A14" s="58">
        <f>IF(A13="","",IF(MONTH(A13+1)=MONTH($A$13),A13+1,""))</f>
        <v>45749</v>
      </c>
      <c r="B14" s="32">
        <f t="shared" ref="B14:B43" si="4">A14</f>
        <v>45749</v>
      </c>
      <c r="C14" s="79"/>
      <c r="D14" s="79"/>
      <c r="E14" s="60" t="str">
        <f t="shared" si="0"/>
        <v/>
      </c>
      <c r="F14" s="80"/>
      <c r="G14" s="83"/>
      <c r="H14" s="71" t="str">
        <f t="shared" ref="H14:H42" si="5">IF(G14="","",VLOOKUP(G14,$Z$15:$AA$32,2,0))</f>
        <v/>
      </c>
      <c r="I14" s="58">
        <f>IF(I13="","",IF(MONTH(I13+1)=MONTH($I$13),I13+1,""))</f>
        <v>45779</v>
      </c>
      <c r="J14" s="48">
        <f t="shared" ref="J14:J43" si="6">I14</f>
        <v>45779</v>
      </c>
      <c r="K14" s="81"/>
      <c r="L14" s="79"/>
      <c r="M14" s="49" t="str">
        <f t="shared" si="1"/>
        <v/>
      </c>
      <c r="N14" s="80"/>
      <c r="O14" s="83"/>
      <c r="P14" s="9" t="str">
        <f>IF(O14="","",VLOOKUP(O14,$Z$15:$AA$32,2,0))</f>
        <v/>
      </c>
      <c r="Q14" s="58">
        <f>IF(Q13="","",IF(MONTH(Q13+1)=MONTH($Q$13),Q13+1,""))</f>
        <v>45810</v>
      </c>
      <c r="R14" s="48">
        <f>Q14</f>
        <v>45810</v>
      </c>
      <c r="S14" s="81"/>
      <c r="T14" s="79"/>
      <c r="U14" s="49" t="str">
        <f t="shared" si="2"/>
        <v/>
      </c>
      <c r="V14" s="80"/>
      <c r="W14" s="83"/>
      <c r="X14" s="9" t="str">
        <f t="shared" si="3"/>
        <v/>
      </c>
    </row>
    <row r="15" spans="1:27" x14ac:dyDescent="0.2">
      <c r="A15" s="58">
        <f t="shared" ref="A15:A43" si="7">IF(A14="","",IF(MONTH(A14+1)=MONTH($A$13),A14+1,""))</f>
        <v>45750</v>
      </c>
      <c r="B15" s="32">
        <f t="shared" si="4"/>
        <v>45750</v>
      </c>
      <c r="C15" s="79"/>
      <c r="D15" s="79"/>
      <c r="E15" s="60" t="str">
        <f>IF(ISBLANK(C15),"",ROUNDDOWN((D15-C15)*24*60/45,0))</f>
        <v/>
      </c>
      <c r="F15" s="80"/>
      <c r="G15" s="83"/>
      <c r="H15" s="71" t="str">
        <f t="shared" si="5"/>
        <v/>
      </c>
      <c r="I15" s="58">
        <f t="shared" ref="I15:I41" si="8">IF(I14="","",IF(MONTH(I14+1)=MONTH($I$13),I14+1,""))</f>
        <v>45780</v>
      </c>
      <c r="J15" s="48">
        <f t="shared" si="6"/>
        <v>45780</v>
      </c>
      <c r="K15" s="81"/>
      <c r="L15" s="79"/>
      <c r="M15" s="49" t="str">
        <f t="shared" si="1"/>
        <v/>
      </c>
      <c r="N15" s="80"/>
      <c r="O15" s="83"/>
      <c r="P15" s="9" t="str">
        <f t="shared" ref="P15:P43" si="9">IF(O15="","",VLOOKUP(O15,$Z$15:$AA$32,2,0))</f>
        <v/>
      </c>
      <c r="Q15" s="58">
        <f t="shared" ref="Q15:Q43" si="10">IF(Q14="","",IF(MONTH(Q14+1)=MONTH($Q$13),Q14+1,""))</f>
        <v>45811</v>
      </c>
      <c r="R15" s="48">
        <f t="shared" ref="R15:R43" si="11">Q15</f>
        <v>45811</v>
      </c>
      <c r="S15" s="81"/>
      <c r="T15" s="79"/>
      <c r="U15" s="49" t="str">
        <f t="shared" si="2"/>
        <v/>
      </c>
      <c r="V15" s="80"/>
      <c r="W15" s="83"/>
      <c r="X15" s="9" t="str">
        <f t="shared" si="3"/>
        <v/>
      </c>
      <c r="Z15" s="63">
        <f>'1-Quartal'!Z15</f>
        <v>1</v>
      </c>
      <c r="AA15" s="64" t="str">
        <f>'1-Quartal'!AA15</f>
        <v>Kersch.-Schule</v>
      </c>
    </row>
    <row r="16" spans="1:27" x14ac:dyDescent="0.2">
      <c r="A16" s="58">
        <f t="shared" si="7"/>
        <v>45751</v>
      </c>
      <c r="B16" s="32">
        <f t="shared" si="4"/>
        <v>45751</v>
      </c>
      <c r="C16" s="79"/>
      <c r="D16" s="79"/>
      <c r="E16" s="60" t="str">
        <f t="shared" si="0"/>
        <v/>
      </c>
      <c r="F16" s="80"/>
      <c r="G16" s="83"/>
      <c r="H16" s="71" t="str">
        <f t="shared" si="5"/>
        <v/>
      </c>
      <c r="I16" s="58">
        <f t="shared" si="8"/>
        <v>45781</v>
      </c>
      <c r="J16" s="48">
        <f t="shared" si="6"/>
        <v>45781</v>
      </c>
      <c r="K16" s="81"/>
      <c r="L16" s="79"/>
      <c r="M16" s="49" t="str">
        <f t="shared" si="1"/>
        <v/>
      </c>
      <c r="N16" s="80"/>
      <c r="O16" s="83"/>
      <c r="P16" s="9" t="str">
        <f t="shared" si="9"/>
        <v/>
      </c>
      <c r="Q16" s="58">
        <f t="shared" si="10"/>
        <v>45812</v>
      </c>
      <c r="R16" s="48">
        <f t="shared" si="11"/>
        <v>45812</v>
      </c>
      <c r="S16" s="81"/>
      <c r="T16" s="79"/>
      <c r="U16" s="49" t="str">
        <f t="shared" si="2"/>
        <v/>
      </c>
      <c r="V16" s="80"/>
      <c r="W16" s="83"/>
      <c r="X16" s="9" t="str">
        <f t="shared" si="3"/>
        <v/>
      </c>
      <c r="Z16" s="63">
        <f>'1-Quartal'!Z16</f>
        <v>2</v>
      </c>
      <c r="AA16" s="65" t="str">
        <f>'1-Quartal'!AA16</f>
        <v>Jahnplatz</v>
      </c>
    </row>
    <row r="17" spans="1:27" x14ac:dyDescent="0.2">
      <c r="A17" s="94">
        <f t="shared" si="7"/>
        <v>45752</v>
      </c>
      <c r="B17" s="95">
        <f t="shared" si="4"/>
        <v>45752</v>
      </c>
      <c r="C17" s="97"/>
      <c r="D17" s="97"/>
      <c r="E17" s="102" t="str">
        <f t="shared" si="0"/>
        <v/>
      </c>
      <c r="F17" s="99"/>
      <c r="G17" s="100"/>
      <c r="H17" s="103" t="str">
        <f t="shared" si="5"/>
        <v/>
      </c>
      <c r="I17" s="58">
        <f t="shared" si="8"/>
        <v>45782</v>
      </c>
      <c r="J17" s="48">
        <f t="shared" si="6"/>
        <v>45782</v>
      </c>
      <c r="K17" s="81"/>
      <c r="L17" s="79"/>
      <c r="M17" s="49" t="str">
        <f t="shared" si="1"/>
        <v/>
      </c>
      <c r="N17" s="80"/>
      <c r="O17" s="83"/>
      <c r="P17" s="9" t="str">
        <f t="shared" si="9"/>
        <v/>
      </c>
      <c r="Q17" s="58">
        <f t="shared" si="10"/>
        <v>45813</v>
      </c>
      <c r="R17" s="48">
        <f t="shared" si="11"/>
        <v>45813</v>
      </c>
      <c r="S17" s="81"/>
      <c r="T17" s="79"/>
      <c r="U17" s="49" t="str">
        <f t="shared" si="2"/>
        <v/>
      </c>
      <c r="V17" s="80"/>
      <c r="W17" s="83"/>
      <c r="X17" s="9" t="str">
        <f t="shared" si="3"/>
        <v/>
      </c>
      <c r="Z17" s="63">
        <f>'1-Quartal'!Z17</f>
        <v>3</v>
      </c>
      <c r="AA17" s="65" t="str">
        <f>'1-Quartal'!AA17</f>
        <v>Celtis</v>
      </c>
    </row>
    <row r="18" spans="1:27" x14ac:dyDescent="0.2">
      <c r="A18" s="94">
        <f t="shared" si="7"/>
        <v>45753</v>
      </c>
      <c r="B18" s="95">
        <f t="shared" si="4"/>
        <v>45753</v>
      </c>
      <c r="C18" s="97"/>
      <c r="D18" s="97"/>
      <c r="E18" s="102" t="str">
        <f t="shared" si="0"/>
        <v/>
      </c>
      <c r="F18" s="99"/>
      <c r="G18" s="100"/>
      <c r="H18" s="103" t="str">
        <f>IF(G18="","",VLOOKUP(G18,$Z$15:$AA$32,2,0))</f>
        <v/>
      </c>
      <c r="I18" s="58">
        <f t="shared" si="8"/>
        <v>45783</v>
      </c>
      <c r="J18" s="48">
        <f t="shared" si="6"/>
        <v>45783</v>
      </c>
      <c r="K18" s="81"/>
      <c r="L18" s="79"/>
      <c r="M18" s="49" t="str">
        <f t="shared" si="1"/>
        <v/>
      </c>
      <c r="N18" s="80"/>
      <c r="O18" s="83"/>
      <c r="P18" s="9" t="str">
        <f t="shared" si="9"/>
        <v/>
      </c>
      <c r="Q18" s="58">
        <f t="shared" si="10"/>
        <v>45814</v>
      </c>
      <c r="R18" s="48">
        <f t="shared" si="11"/>
        <v>45814</v>
      </c>
      <c r="S18" s="81"/>
      <c r="T18" s="79"/>
      <c r="U18" s="49" t="str">
        <f t="shared" si="2"/>
        <v/>
      </c>
      <c r="V18" s="80"/>
      <c r="W18" s="83"/>
      <c r="X18" s="9" t="str">
        <f t="shared" si="3"/>
        <v/>
      </c>
      <c r="Z18" s="63">
        <f>'1-Quartal'!Z18</f>
        <v>4</v>
      </c>
      <c r="AA18" s="65" t="str">
        <f>'1-Quartal'!AA18</f>
        <v>Auenschule</v>
      </c>
    </row>
    <row r="19" spans="1:27" x14ac:dyDescent="0.2">
      <c r="A19" s="58">
        <f t="shared" si="7"/>
        <v>45754</v>
      </c>
      <c r="B19" s="32">
        <f t="shared" si="4"/>
        <v>45754</v>
      </c>
      <c r="C19" s="79"/>
      <c r="D19" s="79"/>
      <c r="E19" s="60" t="str">
        <f t="shared" si="0"/>
        <v/>
      </c>
      <c r="F19" s="80"/>
      <c r="G19" s="83"/>
      <c r="H19" s="71" t="str">
        <f t="shared" si="5"/>
        <v/>
      </c>
      <c r="I19" s="58">
        <f t="shared" si="8"/>
        <v>45784</v>
      </c>
      <c r="J19" s="48">
        <f t="shared" si="6"/>
        <v>45784</v>
      </c>
      <c r="K19" s="81"/>
      <c r="L19" s="79"/>
      <c r="M19" s="49" t="str">
        <f t="shared" si="1"/>
        <v/>
      </c>
      <c r="N19" s="80"/>
      <c r="O19" s="83"/>
      <c r="P19" s="9" t="str">
        <f t="shared" si="9"/>
        <v/>
      </c>
      <c r="Q19" s="58">
        <f t="shared" si="10"/>
        <v>45815</v>
      </c>
      <c r="R19" s="48">
        <f t="shared" si="11"/>
        <v>45815</v>
      </c>
      <c r="S19" s="81"/>
      <c r="T19" s="79"/>
      <c r="U19" s="49" t="str">
        <f t="shared" si="2"/>
        <v/>
      </c>
      <c r="V19" s="80"/>
      <c r="W19" s="83"/>
      <c r="X19" s="9" t="str">
        <f t="shared" si="3"/>
        <v/>
      </c>
      <c r="Z19" s="63">
        <f>'1-Quartal'!Z19</f>
        <v>5</v>
      </c>
      <c r="AA19" s="65" t="str">
        <f>'1-Quartal'!AA19</f>
        <v>Stadion</v>
      </c>
    </row>
    <row r="20" spans="1:27" x14ac:dyDescent="0.2">
      <c r="A20" s="58">
        <f t="shared" si="7"/>
        <v>45755</v>
      </c>
      <c r="B20" s="32">
        <f t="shared" si="4"/>
        <v>45755</v>
      </c>
      <c r="C20" s="79"/>
      <c r="D20" s="79"/>
      <c r="E20" s="60" t="str">
        <f t="shared" si="0"/>
        <v/>
      </c>
      <c r="F20" s="80"/>
      <c r="G20" s="83"/>
      <c r="H20" s="71" t="str">
        <f t="shared" si="5"/>
        <v/>
      </c>
      <c r="I20" s="58">
        <f t="shared" si="8"/>
        <v>45785</v>
      </c>
      <c r="J20" s="48">
        <f t="shared" si="6"/>
        <v>45785</v>
      </c>
      <c r="K20" s="81"/>
      <c r="L20" s="79"/>
      <c r="M20" s="49" t="str">
        <f t="shared" si="1"/>
        <v/>
      </c>
      <c r="N20" s="80"/>
      <c r="O20" s="83"/>
      <c r="P20" s="9" t="str">
        <f t="shared" si="9"/>
        <v/>
      </c>
      <c r="Q20" s="104">
        <f t="shared" si="10"/>
        <v>45816</v>
      </c>
      <c r="R20" s="113">
        <f t="shared" si="11"/>
        <v>45816</v>
      </c>
      <c r="S20" s="106"/>
      <c r="T20" s="107"/>
      <c r="U20" s="108" t="str">
        <f t="shared" si="2"/>
        <v/>
      </c>
      <c r="V20" s="109"/>
      <c r="W20" s="110"/>
      <c r="X20" s="111" t="str">
        <f t="shared" si="3"/>
        <v/>
      </c>
      <c r="Z20" s="63">
        <f>'1-Quartal'!Z20</f>
        <v>6</v>
      </c>
      <c r="AA20" s="65" t="str">
        <f>'1-Quartal'!AA20</f>
        <v>G.W.-Halle</v>
      </c>
    </row>
    <row r="21" spans="1:27" x14ac:dyDescent="0.2">
      <c r="A21" s="58">
        <f t="shared" si="7"/>
        <v>45756</v>
      </c>
      <c r="B21" s="32">
        <f t="shared" si="4"/>
        <v>45756</v>
      </c>
      <c r="C21" s="79"/>
      <c r="D21" s="79"/>
      <c r="E21" s="60" t="str">
        <f t="shared" si="0"/>
        <v/>
      </c>
      <c r="F21" s="80"/>
      <c r="G21" s="83"/>
      <c r="H21" s="71" t="str">
        <f t="shared" si="5"/>
        <v/>
      </c>
      <c r="I21" s="58">
        <f t="shared" si="8"/>
        <v>45786</v>
      </c>
      <c r="J21" s="32">
        <f t="shared" si="6"/>
        <v>45786</v>
      </c>
      <c r="K21" s="79"/>
      <c r="L21" s="79"/>
      <c r="M21" s="60" t="str">
        <f t="shared" si="1"/>
        <v/>
      </c>
      <c r="N21" s="80"/>
      <c r="O21" s="83"/>
      <c r="P21" s="71" t="str">
        <f t="shared" si="9"/>
        <v/>
      </c>
      <c r="Q21" s="104">
        <f t="shared" si="10"/>
        <v>45817</v>
      </c>
      <c r="R21" s="113">
        <f t="shared" si="11"/>
        <v>45817</v>
      </c>
      <c r="S21" s="106"/>
      <c r="T21" s="107"/>
      <c r="U21" s="108" t="str">
        <f t="shared" si="2"/>
        <v/>
      </c>
      <c r="V21" s="109"/>
      <c r="W21" s="110"/>
      <c r="X21" s="111" t="str">
        <f t="shared" si="3"/>
        <v/>
      </c>
      <c r="Z21" s="63">
        <f>'1-Quartal'!Z21</f>
        <v>7</v>
      </c>
      <c r="AA21" s="65" t="str">
        <f>'1-Quartal'!AA21</f>
        <v>AVH.-Halle</v>
      </c>
    </row>
    <row r="22" spans="1:27" x14ac:dyDescent="0.2">
      <c r="A22" s="58">
        <f t="shared" si="7"/>
        <v>45757</v>
      </c>
      <c r="B22" s="32">
        <f t="shared" si="4"/>
        <v>45757</v>
      </c>
      <c r="C22" s="79"/>
      <c r="D22" s="79"/>
      <c r="E22" s="60" t="str">
        <f t="shared" si="0"/>
        <v/>
      </c>
      <c r="F22" s="80"/>
      <c r="G22" s="83"/>
      <c r="H22" s="71" t="str">
        <f t="shared" si="5"/>
        <v/>
      </c>
      <c r="I22" s="58">
        <f t="shared" si="8"/>
        <v>45787</v>
      </c>
      <c r="J22" s="48">
        <f t="shared" si="6"/>
        <v>45787</v>
      </c>
      <c r="K22" s="81"/>
      <c r="L22" s="79"/>
      <c r="M22" s="49" t="str">
        <f t="shared" si="1"/>
        <v/>
      </c>
      <c r="N22" s="80"/>
      <c r="O22" s="83"/>
      <c r="P22" s="9" t="str">
        <f t="shared" si="9"/>
        <v/>
      </c>
      <c r="Q22" s="94">
        <f t="shared" si="10"/>
        <v>45818</v>
      </c>
      <c r="R22" s="112">
        <f t="shared" si="11"/>
        <v>45818</v>
      </c>
      <c r="S22" s="96"/>
      <c r="T22" s="97"/>
      <c r="U22" s="98" t="str">
        <f t="shared" si="2"/>
        <v/>
      </c>
      <c r="V22" s="99"/>
      <c r="W22" s="100"/>
      <c r="X22" s="101" t="str">
        <f t="shared" si="3"/>
        <v/>
      </c>
      <c r="Z22" s="63">
        <f>'1-Quartal'!Z22</f>
        <v>8</v>
      </c>
      <c r="AA22" s="65" t="str">
        <f>'1-Quartal'!AA22</f>
        <v>Rathenau</v>
      </c>
    </row>
    <row r="23" spans="1:27" x14ac:dyDescent="0.2">
      <c r="A23" s="58">
        <f t="shared" si="7"/>
        <v>45758</v>
      </c>
      <c r="B23" s="32">
        <f t="shared" si="4"/>
        <v>45758</v>
      </c>
      <c r="C23" s="79"/>
      <c r="D23" s="79"/>
      <c r="E23" s="60" t="str">
        <f t="shared" si="0"/>
        <v/>
      </c>
      <c r="F23" s="80"/>
      <c r="G23" s="83"/>
      <c r="H23" s="71" t="str">
        <f t="shared" si="5"/>
        <v/>
      </c>
      <c r="I23" s="58">
        <f t="shared" si="8"/>
        <v>45788</v>
      </c>
      <c r="J23" s="48">
        <f t="shared" si="6"/>
        <v>45788</v>
      </c>
      <c r="K23" s="81"/>
      <c r="L23" s="79"/>
      <c r="M23" s="49" t="str">
        <f t="shared" si="1"/>
        <v/>
      </c>
      <c r="N23" s="80"/>
      <c r="O23" s="83"/>
      <c r="P23" s="9" t="str">
        <f t="shared" si="9"/>
        <v/>
      </c>
      <c r="Q23" s="94">
        <f t="shared" si="10"/>
        <v>45819</v>
      </c>
      <c r="R23" s="112">
        <f t="shared" si="11"/>
        <v>45819</v>
      </c>
      <c r="S23" s="96"/>
      <c r="T23" s="97"/>
      <c r="U23" s="98" t="str">
        <f t="shared" si="2"/>
        <v/>
      </c>
      <c r="V23" s="99"/>
      <c r="W23" s="100"/>
      <c r="X23" s="101" t="str">
        <f t="shared" si="3"/>
        <v/>
      </c>
      <c r="Z23" s="63">
        <f>'1-Quartal'!Z23</f>
        <v>9</v>
      </c>
      <c r="AA23" s="65" t="str">
        <f>'1-Quartal'!AA23</f>
        <v>Landkreishalle</v>
      </c>
    </row>
    <row r="24" spans="1:27" x14ac:dyDescent="0.2">
      <c r="A24" s="58">
        <f t="shared" si="7"/>
        <v>45759</v>
      </c>
      <c r="B24" s="32">
        <f t="shared" si="4"/>
        <v>45759</v>
      </c>
      <c r="C24" s="79"/>
      <c r="D24" s="79"/>
      <c r="E24" s="60" t="str">
        <f t="shared" si="0"/>
        <v/>
      </c>
      <c r="F24" s="80"/>
      <c r="G24" s="83"/>
      <c r="H24" s="71" t="str">
        <f t="shared" si="5"/>
        <v/>
      </c>
      <c r="I24" s="58">
        <f t="shared" si="8"/>
        <v>45789</v>
      </c>
      <c r="J24" s="48">
        <f t="shared" si="6"/>
        <v>45789</v>
      </c>
      <c r="K24" s="81"/>
      <c r="L24" s="79"/>
      <c r="M24" s="49" t="str">
        <f t="shared" si="1"/>
        <v/>
      </c>
      <c r="N24" s="80"/>
      <c r="O24" s="83"/>
      <c r="P24" s="9" t="str">
        <f t="shared" si="9"/>
        <v/>
      </c>
      <c r="Q24" s="94">
        <f t="shared" si="10"/>
        <v>45820</v>
      </c>
      <c r="R24" s="112">
        <f t="shared" si="11"/>
        <v>45820</v>
      </c>
      <c r="S24" s="96"/>
      <c r="T24" s="97"/>
      <c r="U24" s="98" t="str">
        <f t="shared" si="2"/>
        <v/>
      </c>
      <c r="V24" s="99"/>
      <c r="W24" s="100"/>
      <c r="X24" s="101" t="str">
        <f t="shared" si="3"/>
        <v/>
      </c>
      <c r="Z24" s="62">
        <f>'1-Quartal'!Z24</f>
        <v>10</v>
      </c>
      <c r="AA24" s="65" t="str">
        <f>'1-Quartal'!AA24</f>
        <v>Friedenschule</v>
      </c>
    </row>
    <row r="25" spans="1:27" x14ac:dyDescent="0.2">
      <c r="A25" s="94">
        <f t="shared" si="7"/>
        <v>45760</v>
      </c>
      <c r="B25" s="95">
        <f t="shared" si="4"/>
        <v>45760</v>
      </c>
      <c r="C25" s="97"/>
      <c r="D25" s="97"/>
      <c r="E25" s="102" t="str">
        <f t="shared" si="0"/>
        <v/>
      </c>
      <c r="F25" s="99"/>
      <c r="G25" s="100"/>
      <c r="H25" s="103" t="str">
        <f t="shared" si="5"/>
        <v/>
      </c>
      <c r="I25" s="58">
        <f t="shared" si="8"/>
        <v>45790</v>
      </c>
      <c r="J25" s="48">
        <f t="shared" si="6"/>
        <v>45790</v>
      </c>
      <c r="K25" s="81"/>
      <c r="L25" s="79"/>
      <c r="M25" s="49" t="str">
        <f t="shared" si="1"/>
        <v/>
      </c>
      <c r="N25" s="80"/>
      <c r="O25" s="83"/>
      <c r="P25" s="9" t="str">
        <f t="shared" si="9"/>
        <v/>
      </c>
      <c r="Q25" s="94">
        <f t="shared" si="10"/>
        <v>45821</v>
      </c>
      <c r="R25" s="112">
        <f t="shared" si="11"/>
        <v>45821</v>
      </c>
      <c r="S25" s="96"/>
      <c r="T25" s="97"/>
      <c r="U25" s="98" t="str">
        <f t="shared" si="2"/>
        <v/>
      </c>
      <c r="V25" s="99"/>
      <c r="W25" s="100"/>
      <c r="X25" s="101" t="str">
        <f t="shared" si="3"/>
        <v/>
      </c>
      <c r="Z25" s="62">
        <f>'1-Quartal'!Z25</f>
        <v>11</v>
      </c>
      <c r="AA25" s="65" t="str">
        <f>'1-Quartal'!AA25</f>
        <v>Fr.-Fischer-Schule</v>
      </c>
    </row>
    <row r="26" spans="1:27" x14ac:dyDescent="0.2">
      <c r="A26" s="94">
        <f t="shared" si="7"/>
        <v>45761</v>
      </c>
      <c r="B26" s="95">
        <f t="shared" si="4"/>
        <v>45761</v>
      </c>
      <c r="C26" s="97"/>
      <c r="D26" s="97"/>
      <c r="E26" s="102" t="str">
        <f t="shared" si="0"/>
        <v/>
      </c>
      <c r="F26" s="99"/>
      <c r="G26" s="100"/>
      <c r="H26" s="103" t="str">
        <f t="shared" si="5"/>
        <v/>
      </c>
      <c r="I26" s="58">
        <f t="shared" si="8"/>
        <v>45791</v>
      </c>
      <c r="J26" s="48">
        <f t="shared" si="6"/>
        <v>45791</v>
      </c>
      <c r="K26" s="81"/>
      <c r="L26" s="79"/>
      <c r="M26" s="49" t="str">
        <f t="shared" si="1"/>
        <v/>
      </c>
      <c r="N26" s="80"/>
      <c r="O26" s="83"/>
      <c r="P26" s="9" t="str">
        <f>IF(O26="","",VLOOKUP(O26,$Z$15:$AA$32,2,0))</f>
        <v/>
      </c>
      <c r="Q26" s="58">
        <f t="shared" si="10"/>
        <v>45822</v>
      </c>
      <c r="R26" s="48">
        <f t="shared" si="11"/>
        <v>45822</v>
      </c>
      <c r="S26" s="81"/>
      <c r="T26" s="79"/>
      <c r="U26" s="49" t="str">
        <f t="shared" si="2"/>
        <v/>
      </c>
      <c r="V26" s="80"/>
      <c r="W26" s="83"/>
      <c r="X26" s="9" t="str">
        <f t="shared" si="3"/>
        <v/>
      </c>
      <c r="Z26" s="62">
        <f>'1-Quartal'!Z26</f>
        <v>12</v>
      </c>
      <c r="AA26" s="65" t="str">
        <f>'1-Quartal'!AA26</f>
        <v>Tennis-Halle</v>
      </c>
    </row>
    <row r="27" spans="1:27" x14ac:dyDescent="0.2">
      <c r="A27" s="94">
        <f t="shared" si="7"/>
        <v>45762</v>
      </c>
      <c r="B27" s="95">
        <f t="shared" si="4"/>
        <v>45762</v>
      </c>
      <c r="C27" s="97"/>
      <c r="D27" s="97"/>
      <c r="E27" s="102" t="str">
        <f t="shared" si="0"/>
        <v/>
      </c>
      <c r="F27" s="99"/>
      <c r="G27" s="100"/>
      <c r="H27" s="103" t="str">
        <f t="shared" si="5"/>
        <v/>
      </c>
      <c r="I27" s="58">
        <f t="shared" si="8"/>
        <v>45792</v>
      </c>
      <c r="J27" s="48">
        <f t="shared" si="6"/>
        <v>45792</v>
      </c>
      <c r="K27" s="81"/>
      <c r="L27" s="79"/>
      <c r="M27" s="49" t="str">
        <f>IF(ISBLANK(K27),"",ROUNDDOWN((L27-K27)*24*60/45,0))</f>
        <v/>
      </c>
      <c r="N27" s="80"/>
      <c r="O27" s="83"/>
      <c r="P27" s="9" t="str">
        <f t="shared" si="9"/>
        <v/>
      </c>
      <c r="Q27" s="58">
        <f t="shared" si="10"/>
        <v>45823</v>
      </c>
      <c r="R27" s="48">
        <f t="shared" si="11"/>
        <v>45823</v>
      </c>
      <c r="S27" s="81"/>
      <c r="T27" s="79"/>
      <c r="U27" s="49" t="str">
        <f t="shared" si="2"/>
        <v/>
      </c>
      <c r="V27" s="80"/>
      <c r="W27" s="83"/>
      <c r="X27" s="9" t="str">
        <f t="shared" si="3"/>
        <v/>
      </c>
      <c r="Z27" s="87">
        <v>13</v>
      </c>
      <c r="AA27" s="65" t="s">
        <v>61</v>
      </c>
    </row>
    <row r="28" spans="1:27" x14ac:dyDescent="0.2">
      <c r="A28" s="94">
        <f t="shared" si="7"/>
        <v>45763</v>
      </c>
      <c r="B28" s="95">
        <f t="shared" si="4"/>
        <v>45763</v>
      </c>
      <c r="C28" s="97"/>
      <c r="D28" s="97"/>
      <c r="E28" s="102" t="str">
        <f t="shared" si="0"/>
        <v/>
      </c>
      <c r="F28" s="99"/>
      <c r="G28" s="100"/>
      <c r="H28" s="103" t="str">
        <f t="shared" si="5"/>
        <v/>
      </c>
      <c r="I28" s="58">
        <f t="shared" si="8"/>
        <v>45793</v>
      </c>
      <c r="J28" s="48">
        <f t="shared" si="6"/>
        <v>45793</v>
      </c>
      <c r="K28" s="81"/>
      <c r="L28" s="79"/>
      <c r="M28" s="49" t="str">
        <f t="shared" si="1"/>
        <v/>
      </c>
      <c r="N28" s="80"/>
      <c r="O28" s="83"/>
      <c r="P28" s="9" t="str">
        <f t="shared" si="9"/>
        <v/>
      </c>
      <c r="Q28" s="94">
        <f t="shared" si="10"/>
        <v>45824</v>
      </c>
      <c r="R28" s="112">
        <f t="shared" si="11"/>
        <v>45824</v>
      </c>
      <c r="S28" s="96"/>
      <c r="T28" s="97"/>
      <c r="U28" s="98" t="str">
        <f t="shared" si="2"/>
        <v/>
      </c>
      <c r="V28" s="99"/>
      <c r="W28" s="100"/>
      <c r="X28" s="101" t="str">
        <f t="shared" si="3"/>
        <v/>
      </c>
    </row>
    <row r="29" spans="1:27" x14ac:dyDescent="0.2">
      <c r="A29" s="94">
        <f t="shared" si="7"/>
        <v>45764</v>
      </c>
      <c r="B29" s="95">
        <f t="shared" si="4"/>
        <v>45764</v>
      </c>
      <c r="C29" s="97"/>
      <c r="D29" s="97"/>
      <c r="E29" s="102" t="str">
        <f t="shared" si="0"/>
        <v/>
      </c>
      <c r="F29" s="99"/>
      <c r="G29" s="100"/>
      <c r="H29" s="103" t="str">
        <f t="shared" si="5"/>
        <v/>
      </c>
      <c r="I29" s="58">
        <f t="shared" si="8"/>
        <v>45794</v>
      </c>
      <c r="J29" s="48">
        <f t="shared" si="6"/>
        <v>45794</v>
      </c>
      <c r="K29" s="81"/>
      <c r="L29" s="79"/>
      <c r="M29" s="49" t="str">
        <f t="shared" si="1"/>
        <v/>
      </c>
      <c r="N29" s="80"/>
      <c r="O29" s="83"/>
      <c r="P29" s="9" t="str">
        <f t="shared" si="9"/>
        <v/>
      </c>
      <c r="Q29" s="94">
        <f t="shared" si="10"/>
        <v>45825</v>
      </c>
      <c r="R29" s="112">
        <f t="shared" si="11"/>
        <v>45825</v>
      </c>
      <c r="S29" s="96"/>
      <c r="T29" s="97"/>
      <c r="U29" s="98" t="str">
        <f t="shared" si="2"/>
        <v/>
      </c>
      <c r="V29" s="99"/>
      <c r="W29" s="100"/>
      <c r="X29" s="101" t="str">
        <f t="shared" si="3"/>
        <v/>
      </c>
    </row>
    <row r="30" spans="1:27" x14ac:dyDescent="0.2">
      <c r="A30" s="104">
        <f>IF(A29="","",IF(MONTH(A29+1)=MONTH($A$13),A29+1,""))</f>
        <v>45765</v>
      </c>
      <c r="B30" s="113">
        <f t="shared" si="4"/>
        <v>45765</v>
      </c>
      <c r="C30" s="106"/>
      <c r="D30" s="107"/>
      <c r="E30" s="108" t="str">
        <f t="shared" si="0"/>
        <v/>
      </c>
      <c r="F30" s="109"/>
      <c r="G30" s="110"/>
      <c r="H30" s="111" t="str">
        <f t="shared" si="5"/>
        <v/>
      </c>
      <c r="I30" s="104">
        <f t="shared" si="8"/>
        <v>45795</v>
      </c>
      <c r="J30" s="113">
        <f t="shared" si="6"/>
        <v>45795</v>
      </c>
      <c r="K30" s="106"/>
      <c r="L30" s="107"/>
      <c r="M30" s="108" t="str">
        <f t="shared" si="1"/>
        <v/>
      </c>
      <c r="N30" s="109"/>
      <c r="O30" s="110"/>
      <c r="P30" s="111" t="str">
        <f t="shared" si="9"/>
        <v/>
      </c>
      <c r="Q30" s="94">
        <f t="shared" si="10"/>
        <v>45826</v>
      </c>
      <c r="R30" s="112">
        <f t="shared" si="11"/>
        <v>45826</v>
      </c>
      <c r="S30" s="96"/>
      <c r="T30" s="97"/>
      <c r="U30" s="98" t="str">
        <f t="shared" si="2"/>
        <v/>
      </c>
      <c r="V30" s="99"/>
      <c r="W30" s="100"/>
      <c r="X30" s="101" t="str">
        <f t="shared" si="3"/>
        <v/>
      </c>
    </row>
    <row r="31" spans="1:27" x14ac:dyDescent="0.2">
      <c r="A31" s="58">
        <f t="shared" si="7"/>
        <v>45766</v>
      </c>
      <c r="B31" s="32">
        <f t="shared" si="4"/>
        <v>45766</v>
      </c>
      <c r="C31" s="79"/>
      <c r="D31" s="79"/>
      <c r="E31" s="60" t="str">
        <f t="shared" si="0"/>
        <v/>
      </c>
      <c r="F31" s="80"/>
      <c r="G31" s="83"/>
      <c r="H31" s="71" t="str">
        <f t="shared" si="5"/>
        <v/>
      </c>
      <c r="I31" s="58">
        <f t="shared" si="8"/>
        <v>45796</v>
      </c>
      <c r="J31" s="48">
        <f t="shared" si="6"/>
        <v>45796</v>
      </c>
      <c r="K31" s="81"/>
      <c r="L31" s="79"/>
      <c r="M31" s="49" t="str">
        <f t="shared" si="1"/>
        <v/>
      </c>
      <c r="N31" s="80"/>
      <c r="O31" s="83"/>
      <c r="P31" s="9" t="str">
        <f t="shared" si="9"/>
        <v/>
      </c>
      <c r="Q31" s="104">
        <f t="shared" si="10"/>
        <v>45827</v>
      </c>
      <c r="R31" s="113">
        <f t="shared" si="11"/>
        <v>45827</v>
      </c>
      <c r="S31" s="106"/>
      <c r="T31" s="107"/>
      <c r="U31" s="108" t="str">
        <f t="shared" si="2"/>
        <v/>
      </c>
      <c r="V31" s="109"/>
      <c r="W31" s="110"/>
      <c r="X31" s="111" t="str">
        <f t="shared" si="3"/>
        <v/>
      </c>
    </row>
    <row r="32" spans="1:27" x14ac:dyDescent="0.2">
      <c r="A32" s="58">
        <f t="shared" si="7"/>
        <v>45767</v>
      </c>
      <c r="B32" s="32">
        <f t="shared" si="4"/>
        <v>45767</v>
      </c>
      <c r="C32" s="79"/>
      <c r="D32" s="79"/>
      <c r="E32" s="60" t="str">
        <f t="shared" si="0"/>
        <v/>
      </c>
      <c r="F32" s="80"/>
      <c r="G32" s="83"/>
      <c r="H32" s="71" t="str">
        <f t="shared" si="5"/>
        <v/>
      </c>
      <c r="I32" s="58">
        <f t="shared" si="8"/>
        <v>45797</v>
      </c>
      <c r="J32" s="48">
        <f t="shared" si="6"/>
        <v>45797</v>
      </c>
      <c r="K32" s="81"/>
      <c r="L32" s="79"/>
      <c r="M32" s="49" t="str">
        <f t="shared" si="1"/>
        <v/>
      </c>
      <c r="N32" s="80"/>
      <c r="O32" s="83"/>
      <c r="P32" s="9" t="str">
        <f t="shared" si="9"/>
        <v/>
      </c>
      <c r="Q32" s="94">
        <f t="shared" si="10"/>
        <v>45828</v>
      </c>
      <c r="R32" s="112">
        <f t="shared" si="11"/>
        <v>45828</v>
      </c>
      <c r="S32" s="96"/>
      <c r="T32" s="97"/>
      <c r="U32" s="98" t="str">
        <f t="shared" si="2"/>
        <v/>
      </c>
      <c r="V32" s="99"/>
      <c r="W32" s="100"/>
      <c r="X32" s="101" t="str">
        <f t="shared" si="3"/>
        <v/>
      </c>
    </row>
    <row r="33" spans="1:26" x14ac:dyDescent="0.2">
      <c r="A33" s="104">
        <f t="shared" si="7"/>
        <v>45768</v>
      </c>
      <c r="B33" s="113">
        <f t="shared" si="4"/>
        <v>45768</v>
      </c>
      <c r="C33" s="106"/>
      <c r="D33" s="107"/>
      <c r="E33" s="108" t="str">
        <f t="shared" si="0"/>
        <v/>
      </c>
      <c r="F33" s="109"/>
      <c r="G33" s="110"/>
      <c r="H33" s="111" t="str">
        <f t="shared" si="5"/>
        <v/>
      </c>
      <c r="I33" s="58">
        <f t="shared" si="8"/>
        <v>45798</v>
      </c>
      <c r="J33" s="32">
        <f t="shared" si="6"/>
        <v>45798</v>
      </c>
      <c r="K33" s="79"/>
      <c r="L33" s="79"/>
      <c r="M33" s="60" t="str">
        <f t="shared" si="1"/>
        <v/>
      </c>
      <c r="N33" s="80"/>
      <c r="O33" s="83"/>
      <c r="P33" s="71" t="str">
        <f t="shared" si="9"/>
        <v/>
      </c>
      <c r="Q33" s="58">
        <f t="shared" si="10"/>
        <v>45829</v>
      </c>
      <c r="R33" s="48">
        <f t="shared" si="11"/>
        <v>45829</v>
      </c>
      <c r="S33" s="81"/>
      <c r="T33" s="79"/>
      <c r="U33" s="49" t="str">
        <f t="shared" si="2"/>
        <v/>
      </c>
      <c r="V33" s="80"/>
      <c r="W33" s="83"/>
      <c r="X33" s="9" t="str">
        <f t="shared" si="3"/>
        <v/>
      </c>
    </row>
    <row r="34" spans="1:26" x14ac:dyDescent="0.2">
      <c r="A34" s="94">
        <f t="shared" si="7"/>
        <v>45769</v>
      </c>
      <c r="B34" s="95">
        <f t="shared" si="4"/>
        <v>45769</v>
      </c>
      <c r="C34" s="97"/>
      <c r="D34" s="97"/>
      <c r="E34" s="102" t="str">
        <f t="shared" si="0"/>
        <v/>
      </c>
      <c r="F34" s="99"/>
      <c r="G34" s="100"/>
      <c r="H34" s="103" t="str">
        <f t="shared" si="5"/>
        <v/>
      </c>
      <c r="I34" s="58">
        <f t="shared" si="8"/>
        <v>45799</v>
      </c>
      <c r="J34" s="32">
        <f t="shared" si="6"/>
        <v>45799</v>
      </c>
      <c r="K34" s="79"/>
      <c r="L34" s="79"/>
      <c r="M34" s="60" t="str">
        <f t="shared" si="1"/>
        <v/>
      </c>
      <c r="N34" s="80"/>
      <c r="O34" s="83"/>
      <c r="P34" s="71" t="str">
        <f t="shared" si="9"/>
        <v/>
      </c>
      <c r="Q34" s="58">
        <f t="shared" si="10"/>
        <v>45830</v>
      </c>
      <c r="R34" s="48">
        <f t="shared" si="11"/>
        <v>45830</v>
      </c>
      <c r="S34" s="81"/>
      <c r="T34" s="79"/>
      <c r="U34" s="49" t="str">
        <f t="shared" si="2"/>
        <v/>
      </c>
      <c r="V34" s="80"/>
      <c r="W34" s="83"/>
      <c r="X34" s="9" t="str">
        <f t="shared" si="3"/>
        <v/>
      </c>
    </row>
    <row r="35" spans="1:26" x14ac:dyDescent="0.2">
      <c r="A35" s="94">
        <f t="shared" si="7"/>
        <v>45770</v>
      </c>
      <c r="B35" s="95">
        <f t="shared" si="4"/>
        <v>45770</v>
      </c>
      <c r="C35" s="97"/>
      <c r="D35" s="97"/>
      <c r="E35" s="102" t="str">
        <f t="shared" si="0"/>
        <v/>
      </c>
      <c r="F35" s="99"/>
      <c r="G35" s="100"/>
      <c r="H35" s="103" t="str">
        <f t="shared" si="5"/>
        <v/>
      </c>
      <c r="I35" s="58">
        <f t="shared" si="8"/>
        <v>45800</v>
      </c>
      <c r="J35" s="32">
        <f t="shared" si="6"/>
        <v>45800</v>
      </c>
      <c r="K35" s="79"/>
      <c r="L35" s="79"/>
      <c r="M35" s="60" t="str">
        <f t="shared" si="1"/>
        <v/>
      </c>
      <c r="N35" s="80"/>
      <c r="O35" s="83"/>
      <c r="P35" s="71" t="str">
        <f t="shared" si="9"/>
        <v/>
      </c>
      <c r="Q35" s="58">
        <f t="shared" si="10"/>
        <v>45831</v>
      </c>
      <c r="R35" s="32">
        <f t="shared" si="11"/>
        <v>45831</v>
      </c>
      <c r="S35" s="79"/>
      <c r="T35" s="79"/>
      <c r="U35" s="49" t="str">
        <f t="shared" si="2"/>
        <v/>
      </c>
      <c r="V35" s="80"/>
      <c r="W35" s="83"/>
      <c r="X35" s="9" t="str">
        <f t="shared" si="3"/>
        <v/>
      </c>
    </row>
    <row r="36" spans="1:26" x14ac:dyDescent="0.2">
      <c r="A36" s="94">
        <f t="shared" si="7"/>
        <v>45771</v>
      </c>
      <c r="B36" s="95">
        <f t="shared" si="4"/>
        <v>45771</v>
      </c>
      <c r="C36" s="97"/>
      <c r="D36" s="97"/>
      <c r="E36" s="102" t="str">
        <f t="shared" si="0"/>
        <v/>
      </c>
      <c r="F36" s="99"/>
      <c r="G36" s="100"/>
      <c r="H36" s="103" t="str">
        <f t="shared" si="5"/>
        <v/>
      </c>
      <c r="I36" s="94">
        <f t="shared" si="8"/>
        <v>45801</v>
      </c>
      <c r="J36" s="112">
        <f t="shared" si="6"/>
        <v>45801</v>
      </c>
      <c r="K36" s="96"/>
      <c r="L36" s="97"/>
      <c r="M36" s="98" t="str">
        <f t="shared" si="1"/>
        <v/>
      </c>
      <c r="N36" s="99"/>
      <c r="O36" s="100"/>
      <c r="P36" s="101" t="str">
        <f t="shared" si="9"/>
        <v/>
      </c>
      <c r="Q36" s="58">
        <f t="shared" si="10"/>
        <v>45832</v>
      </c>
      <c r="R36" s="32">
        <f t="shared" si="11"/>
        <v>45832</v>
      </c>
      <c r="S36" s="79"/>
      <c r="T36" s="79"/>
      <c r="U36" s="49" t="str">
        <f t="shared" si="2"/>
        <v/>
      </c>
      <c r="V36" s="80"/>
      <c r="W36" s="83"/>
      <c r="X36" s="9" t="str">
        <f t="shared" si="3"/>
        <v/>
      </c>
    </row>
    <row r="37" spans="1:26" x14ac:dyDescent="0.2">
      <c r="A37" s="94">
        <f t="shared" si="7"/>
        <v>45772</v>
      </c>
      <c r="B37" s="95">
        <f t="shared" si="4"/>
        <v>45772</v>
      </c>
      <c r="C37" s="97"/>
      <c r="D37" s="97"/>
      <c r="E37" s="102" t="str">
        <f t="shared" si="0"/>
        <v/>
      </c>
      <c r="F37" s="99"/>
      <c r="G37" s="100"/>
      <c r="H37" s="103" t="str">
        <f t="shared" si="5"/>
        <v/>
      </c>
      <c r="I37" s="58">
        <f t="shared" si="8"/>
        <v>45802</v>
      </c>
      <c r="J37" s="48">
        <f t="shared" si="6"/>
        <v>45802</v>
      </c>
      <c r="K37" s="81"/>
      <c r="L37" s="79"/>
      <c r="M37" s="49" t="str">
        <f t="shared" si="1"/>
        <v/>
      </c>
      <c r="N37" s="80"/>
      <c r="O37" s="83"/>
      <c r="P37" s="9" t="str">
        <f t="shared" si="9"/>
        <v/>
      </c>
      <c r="Q37" s="58">
        <f t="shared" si="10"/>
        <v>45833</v>
      </c>
      <c r="R37" s="32">
        <f t="shared" si="11"/>
        <v>45833</v>
      </c>
      <c r="S37" s="79"/>
      <c r="T37" s="79"/>
      <c r="U37" s="49" t="str">
        <f t="shared" si="2"/>
        <v/>
      </c>
      <c r="V37" s="80"/>
      <c r="W37" s="83"/>
      <c r="X37" s="9" t="str">
        <f t="shared" si="3"/>
        <v/>
      </c>
    </row>
    <row r="38" spans="1:26" x14ac:dyDescent="0.2">
      <c r="A38" s="58">
        <f t="shared" si="7"/>
        <v>45773</v>
      </c>
      <c r="B38" s="32">
        <f t="shared" si="4"/>
        <v>45773</v>
      </c>
      <c r="C38" s="79"/>
      <c r="D38" s="79"/>
      <c r="E38" s="60" t="str">
        <f t="shared" si="0"/>
        <v/>
      </c>
      <c r="F38" s="80"/>
      <c r="G38" s="83"/>
      <c r="H38" s="71" t="str">
        <f t="shared" si="5"/>
        <v/>
      </c>
      <c r="I38" s="58">
        <f>IF(I37="","",IF(MONTH(I37+1)=MONTH($I$13),I37+1,""))</f>
        <v>45803</v>
      </c>
      <c r="J38" s="48">
        <f t="shared" si="6"/>
        <v>45803</v>
      </c>
      <c r="K38" s="81"/>
      <c r="L38" s="79"/>
      <c r="M38" s="49" t="str">
        <f t="shared" si="1"/>
        <v/>
      </c>
      <c r="N38" s="80"/>
      <c r="O38" s="83"/>
      <c r="P38" s="9" t="str">
        <f t="shared" si="9"/>
        <v/>
      </c>
      <c r="Q38" s="58">
        <f t="shared" si="10"/>
        <v>45834</v>
      </c>
      <c r="R38" s="32">
        <f t="shared" si="11"/>
        <v>45834</v>
      </c>
      <c r="S38" s="79"/>
      <c r="T38" s="79"/>
      <c r="U38" s="49" t="str">
        <f t="shared" si="2"/>
        <v/>
      </c>
      <c r="V38" s="80"/>
      <c r="W38" s="83"/>
      <c r="X38" s="9" t="str">
        <f t="shared" si="3"/>
        <v/>
      </c>
    </row>
    <row r="39" spans="1:26" x14ac:dyDescent="0.2">
      <c r="A39" s="58">
        <f t="shared" si="7"/>
        <v>45774</v>
      </c>
      <c r="B39" s="32">
        <f t="shared" si="4"/>
        <v>45774</v>
      </c>
      <c r="C39" s="79"/>
      <c r="D39" s="79"/>
      <c r="E39" s="60" t="str">
        <f t="shared" si="0"/>
        <v/>
      </c>
      <c r="F39" s="80"/>
      <c r="G39" s="83"/>
      <c r="H39" s="71" t="str">
        <f t="shared" si="5"/>
        <v/>
      </c>
      <c r="I39" s="58">
        <f t="shared" si="8"/>
        <v>45804</v>
      </c>
      <c r="J39" s="48">
        <f t="shared" si="6"/>
        <v>45804</v>
      </c>
      <c r="K39" s="81"/>
      <c r="L39" s="79"/>
      <c r="M39" s="49" t="str">
        <f t="shared" si="1"/>
        <v/>
      </c>
      <c r="N39" s="80"/>
      <c r="O39" s="83"/>
      <c r="P39" s="9" t="str">
        <f t="shared" si="9"/>
        <v/>
      </c>
      <c r="Q39" s="58">
        <f t="shared" si="10"/>
        <v>45835</v>
      </c>
      <c r="R39" s="32">
        <f t="shared" si="11"/>
        <v>45835</v>
      </c>
      <c r="S39" s="79"/>
      <c r="T39" s="79"/>
      <c r="U39" s="49" t="str">
        <f t="shared" si="2"/>
        <v/>
      </c>
      <c r="V39" s="80"/>
      <c r="W39" s="83"/>
      <c r="X39" s="9" t="str">
        <f t="shared" si="3"/>
        <v/>
      </c>
    </row>
    <row r="40" spans="1:26" x14ac:dyDescent="0.2">
      <c r="A40" s="58">
        <f t="shared" si="7"/>
        <v>45775</v>
      </c>
      <c r="B40" s="32">
        <f t="shared" si="4"/>
        <v>45775</v>
      </c>
      <c r="C40" s="79"/>
      <c r="D40" s="79"/>
      <c r="E40" s="60" t="str">
        <f t="shared" si="0"/>
        <v/>
      </c>
      <c r="F40" s="80"/>
      <c r="G40" s="83"/>
      <c r="H40" s="71" t="str">
        <f t="shared" si="5"/>
        <v/>
      </c>
      <c r="I40" s="58">
        <f t="shared" si="8"/>
        <v>45805</v>
      </c>
      <c r="J40" s="32">
        <f t="shared" si="6"/>
        <v>45805</v>
      </c>
      <c r="K40" s="79"/>
      <c r="L40" s="79"/>
      <c r="M40" s="60" t="str">
        <f t="shared" si="1"/>
        <v/>
      </c>
      <c r="N40" s="80"/>
      <c r="O40" s="83"/>
      <c r="P40" s="71" t="str">
        <f t="shared" si="9"/>
        <v/>
      </c>
      <c r="Q40" s="58">
        <f t="shared" si="10"/>
        <v>45836</v>
      </c>
      <c r="R40" s="32">
        <f t="shared" si="11"/>
        <v>45836</v>
      </c>
      <c r="S40" s="79"/>
      <c r="T40" s="79"/>
      <c r="U40" s="49" t="str">
        <f t="shared" si="2"/>
        <v/>
      </c>
      <c r="V40" s="80"/>
      <c r="W40" s="83"/>
      <c r="X40" s="9" t="str">
        <f t="shared" si="3"/>
        <v/>
      </c>
    </row>
    <row r="41" spans="1:26" x14ac:dyDescent="0.2">
      <c r="A41" s="58">
        <f t="shared" si="7"/>
        <v>45776</v>
      </c>
      <c r="B41" s="32">
        <f t="shared" si="4"/>
        <v>45776</v>
      </c>
      <c r="C41" s="79"/>
      <c r="D41" s="79"/>
      <c r="E41" s="60" t="str">
        <f t="shared" si="0"/>
        <v/>
      </c>
      <c r="F41" s="80"/>
      <c r="G41" s="83"/>
      <c r="H41" s="71" t="str">
        <f t="shared" si="5"/>
        <v/>
      </c>
      <c r="I41" s="104">
        <f t="shared" si="8"/>
        <v>45806</v>
      </c>
      <c r="J41" s="113">
        <f t="shared" si="6"/>
        <v>45806</v>
      </c>
      <c r="K41" s="106"/>
      <c r="L41" s="107"/>
      <c r="M41" s="108" t="str">
        <f t="shared" si="1"/>
        <v/>
      </c>
      <c r="N41" s="109"/>
      <c r="O41" s="110"/>
      <c r="P41" s="111" t="str">
        <f t="shared" si="9"/>
        <v/>
      </c>
      <c r="Q41" s="58">
        <f t="shared" si="10"/>
        <v>45837</v>
      </c>
      <c r="R41" s="32">
        <f t="shared" si="11"/>
        <v>45837</v>
      </c>
      <c r="S41" s="79"/>
      <c r="T41" s="79"/>
      <c r="U41" s="49" t="str">
        <f t="shared" si="2"/>
        <v/>
      </c>
      <c r="V41" s="80"/>
      <c r="W41" s="83"/>
      <c r="X41" s="9" t="str">
        <f t="shared" si="3"/>
        <v/>
      </c>
    </row>
    <row r="42" spans="1:26" x14ac:dyDescent="0.2">
      <c r="A42" s="58">
        <f t="shared" si="7"/>
        <v>45777</v>
      </c>
      <c r="B42" s="32">
        <f t="shared" si="4"/>
        <v>45777</v>
      </c>
      <c r="C42" s="79"/>
      <c r="D42" s="79"/>
      <c r="E42" s="60" t="str">
        <f t="shared" si="0"/>
        <v/>
      </c>
      <c r="F42" s="80"/>
      <c r="G42" s="83"/>
      <c r="H42" s="71" t="str">
        <f t="shared" si="5"/>
        <v/>
      </c>
      <c r="I42" s="58">
        <f>IF(I41="","",IF(MONTH(I41+1)=MONTH($I$13),I41+1,""))</f>
        <v>45807</v>
      </c>
      <c r="J42" s="32">
        <f t="shared" ref="J42" si="12">I42</f>
        <v>45807</v>
      </c>
      <c r="K42" s="79"/>
      <c r="L42" s="79"/>
      <c r="M42" s="60" t="str">
        <f t="shared" ref="M42" si="13">IF(ISBLANK(K42),"",ROUNDDOWN((L42-K42)*24*60/45,0))</f>
        <v/>
      </c>
      <c r="N42" s="80"/>
      <c r="O42" s="83"/>
      <c r="P42" s="71" t="str">
        <f t="shared" ref="P42" si="14">IF(O42="","",VLOOKUP(O42,$Z$15:$AA$32,2,0))</f>
        <v/>
      </c>
      <c r="Q42" s="58">
        <f t="shared" si="10"/>
        <v>45838</v>
      </c>
      <c r="R42" s="32">
        <f t="shared" si="11"/>
        <v>45838</v>
      </c>
      <c r="S42" s="79"/>
      <c r="T42" s="79"/>
      <c r="U42" s="49" t="str">
        <f t="shared" si="2"/>
        <v/>
      </c>
      <c r="V42" s="80"/>
      <c r="W42" s="83"/>
      <c r="X42" s="9" t="str">
        <f t="shared" si="3"/>
        <v/>
      </c>
    </row>
    <row r="43" spans="1:26" x14ac:dyDescent="0.2">
      <c r="A43" s="58" t="str">
        <f t="shared" si="7"/>
        <v/>
      </c>
      <c r="B43" s="32" t="str">
        <f t="shared" si="4"/>
        <v/>
      </c>
      <c r="C43" s="76"/>
      <c r="D43" s="76"/>
      <c r="E43" s="60"/>
      <c r="F43" s="50"/>
      <c r="G43" s="54"/>
      <c r="H43" s="71"/>
      <c r="I43" s="94">
        <f>IF(I42="","",IF(MONTH(I42+1)=MONTH($I$13),I42+1,""))</f>
        <v>45808</v>
      </c>
      <c r="J43" s="95">
        <f t="shared" si="6"/>
        <v>45808</v>
      </c>
      <c r="K43" s="97"/>
      <c r="L43" s="97"/>
      <c r="M43" s="102" t="str">
        <f t="shared" si="1"/>
        <v/>
      </c>
      <c r="N43" s="99"/>
      <c r="O43" s="100"/>
      <c r="P43" s="103" t="str">
        <f t="shared" si="9"/>
        <v/>
      </c>
      <c r="Q43" s="58" t="str">
        <f t="shared" si="10"/>
        <v/>
      </c>
      <c r="R43" s="32" t="str">
        <f t="shared" si="11"/>
        <v/>
      </c>
      <c r="S43" s="76"/>
      <c r="T43" s="76"/>
      <c r="U43" s="49" t="str">
        <f t="shared" si="2"/>
        <v/>
      </c>
      <c r="V43" s="50"/>
      <c r="W43" s="54"/>
      <c r="X43" s="9" t="str">
        <f t="shared" si="3"/>
        <v/>
      </c>
    </row>
    <row r="44" spans="1:26" ht="24.75" customHeight="1" thickBot="1" x14ac:dyDescent="0.25">
      <c r="A44" s="138" t="s">
        <v>11</v>
      </c>
      <c r="B44" s="139"/>
      <c r="C44" s="139"/>
      <c r="D44" s="140"/>
      <c r="E44" s="61">
        <f>SUM(E13:E43)</f>
        <v>0</v>
      </c>
      <c r="F44" s="51"/>
      <c r="G44" s="55"/>
      <c r="H44" s="72"/>
      <c r="I44" s="138" t="s">
        <v>11</v>
      </c>
      <c r="J44" s="139"/>
      <c r="K44" s="139"/>
      <c r="L44" s="140"/>
      <c r="M44" s="10">
        <f>SUM(M13:M43)</f>
        <v>0</v>
      </c>
      <c r="N44" s="29"/>
      <c r="O44" s="56"/>
      <c r="P44" s="31"/>
      <c r="Q44" s="138" t="s">
        <v>11</v>
      </c>
      <c r="R44" s="139"/>
      <c r="S44" s="139"/>
      <c r="T44" s="140"/>
      <c r="U44" s="10">
        <f>SUM(U13:U43)</f>
        <v>0</v>
      </c>
      <c r="V44" s="11"/>
      <c r="W44" s="57"/>
      <c r="X44" s="12"/>
    </row>
    <row r="45" spans="1:26" ht="29.25" customHeight="1" x14ac:dyDescent="0.2">
      <c r="A45" s="176">
        <f>J45*P45</f>
        <v>0</v>
      </c>
      <c r="B45" s="177"/>
      <c r="C45" s="177"/>
      <c r="D45" s="178"/>
      <c r="H45" s="73" t="s">
        <v>41</v>
      </c>
      <c r="I45" s="21"/>
      <c r="J45" s="136">
        <f>E44+M44+U44</f>
        <v>0</v>
      </c>
      <c r="K45" s="136"/>
      <c r="L45" s="137"/>
      <c r="P45" s="77">
        <f>'1-Quartal'!$P$45</f>
        <v>5.5</v>
      </c>
      <c r="X45" s="18"/>
    </row>
    <row r="46" spans="1:26" x14ac:dyDescent="0.2">
      <c r="A46" s="126" t="s">
        <v>13</v>
      </c>
      <c r="B46" s="127"/>
      <c r="C46" s="128"/>
      <c r="D46" s="129"/>
      <c r="E46" s="22"/>
      <c r="F46" s="22"/>
      <c r="G46" s="22"/>
      <c r="H46" s="74" t="s">
        <v>16</v>
      </c>
      <c r="I46" s="24"/>
      <c r="J46" s="25" t="s">
        <v>14</v>
      </c>
      <c r="K46" s="25"/>
      <c r="L46" s="26"/>
      <c r="M46" s="22"/>
      <c r="N46" s="22"/>
      <c r="O46" s="22"/>
      <c r="P46" s="27" t="s">
        <v>15</v>
      </c>
      <c r="X46" s="18"/>
    </row>
    <row r="47" spans="1:26" ht="47.25" customHeight="1" x14ac:dyDescent="0.2">
      <c r="A47" s="130"/>
      <c r="B47" s="131"/>
      <c r="C47" s="52"/>
      <c r="D47" s="132" t="str">
        <f>'1-Quartal'!$D$47</f>
        <v>Max Mustermann</v>
      </c>
      <c r="E47" s="133"/>
      <c r="F47" s="133"/>
      <c r="G47" s="133"/>
      <c r="H47" s="133"/>
      <c r="I47" s="133"/>
      <c r="J47" s="133"/>
      <c r="K47" s="133"/>
      <c r="L47" s="134"/>
      <c r="M47" s="155"/>
      <c r="N47" s="149"/>
      <c r="O47" s="52"/>
      <c r="P47" s="13"/>
      <c r="Q47" s="148"/>
      <c r="R47" s="148"/>
      <c r="S47" s="148"/>
      <c r="T47" s="148"/>
      <c r="U47" s="148"/>
      <c r="V47" s="148"/>
      <c r="W47" s="148"/>
      <c r="X47" s="149"/>
    </row>
    <row r="48" spans="1:26" s="14" customFormat="1" ht="17.25" customHeight="1" x14ac:dyDescent="0.2">
      <c r="A48" s="150" t="s">
        <v>3</v>
      </c>
      <c r="B48" s="156"/>
      <c r="C48" s="23"/>
      <c r="D48" s="152" t="s">
        <v>12</v>
      </c>
      <c r="E48" s="153"/>
      <c r="F48" s="153"/>
      <c r="G48" s="153"/>
      <c r="H48" s="153"/>
      <c r="I48" s="153"/>
      <c r="J48" s="153"/>
      <c r="K48" s="53"/>
      <c r="L48" s="23"/>
      <c r="M48" s="150" t="s">
        <v>3</v>
      </c>
      <c r="N48" s="151"/>
      <c r="O48" s="23"/>
      <c r="P48" s="152" t="s">
        <v>18</v>
      </c>
      <c r="Q48" s="153"/>
      <c r="R48" s="153"/>
      <c r="S48" s="153"/>
      <c r="T48" s="153"/>
      <c r="U48" s="153"/>
      <c r="V48" s="153"/>
      <c r="W48" s="153"/>
      <c r="X48" s="154"/>
      <c r="Z48" s="19"/>
    </row>
    <row r="49" spans="8:8" x14ac:dyDescent="0.2">
      <c r="H49" s="75"/>
    </row>
    <row r="50" spans="8:8" x14ac:dyDescent="0.2">
      <c r="H50" s="75"/>
    </row>
    <row r="51" spans="8:8" x14ac:dyDescent="0.2">
      <c r="H51" s="75"/>
    </row>
    <row r="52" spans="8:8" x14ac:dyDescent="0.2">
      <c r="H52" s="75"/>
    </row>
    <row r="53" spans="8:8" x14ac:dyDescent="0.2">
      <c r="H53" s="75"/>
    </row>
    <row r="54" spans="8:8" x14ac:dyDescent="0.2">
      <c r="H54" s="75"/>
    </row>
    <row r="55" spans="8:8" x14ac:dyDescent="0.2">
      <c r="H55" s="75"/>
    </row>
    <row r="56" spans="8:8" x14ac:dyDescent="0.2">
      <c r="H56" s="75"/>
    </row>
    <row r="57" spans="8:8" x14ac:dyDescent="0.2">
      <c r="H57" s="75"/>
    </row>
    <row r="58" spans="8:8" x14ac:dyDescent="0.2">
      <c r="H58" s="75"/>
    </row>
    <row r="59" spans="8:8" x14ac:dyDescent="0.2">
      <c r="H59" s="75"/>
    </row>
    <row r="60" spans="8:8" x14ac:dyDescent="0.2">
      <c r="H60" s="75"/>
    </row>
    <row r="61" spans="8:8" x14ac:dyDescent="0.2">
      <c r="H61" s="75"/>
    </row>
    <row r="62" spans="8:8" x14ac:dyDescent="0.2">
      <c r="H62" s="75"/>
    </row>
    <row r="63" spans="8:8" x14ac:dyDescent="0.2">
      <c r="H63" s="75"/>
    </row>
    <row r="64" spans="8:8" x14ac:dyDescent="0.2">
      <c r="H64" s="75"/>
    </row>
    <row r="65" spans="8:8" x14ac:dyDescent="0.2">
      <c r="H65" s="75"/>
    </row>
    <row r="66" spans="8:8" x14ac:dyDescent="0.2">
      <c r="H66" s="75"/>
    </row>
    <row r="67" spans="8:8" x14ac:dyDescent="0.2">
      <c r="H67" s="75"/>
    </row>
    <row r="68" spans="8:8" x14ac:dyDescent="0.2">
      <c r="H68" s="75"/>
    </row>
    <row r="69" spans="8:8" x14ac:dyDescent="0.2">
      <c r="H69" s="75"/>
    </row>
    <row r="70" spans="8:8" x14ac:dyDescent="0.2">
      <c r="H70" s="75"/>
    </row>
    <row r="71" spans="8:8" x14ac:dyDescent="0.2">
      <c r="H71" s="75"/>
    </row>
    <row r="72" spans="8:8" x14ac:dyDescent="0.2">
      <c r="H72" s="75"/>
    </row>
    <row r="73" spans="8:8" x14ac:dyDescent="0.2">
      <c r="H73" s="75"/>
    </row>
    <row r="74" spans="8:8" x14ac:dyDescent="0.2">
      <c r="H74" s="75"/>
    </row>
    <row r="75" spans="8:8" x14ac:dyDescent="0.2">
      <c r="H75" s="75"/>
    </row>
    <row r="76" spans="8:8" x14ac:dyDescent="0.2">
      <c r="H76" s="75"/>
    </row>
    <row r="77" spans="8:8" x14ac:dyDescent="0.2">
      <c r="H77" s="75"/>
    </row>
    <row r="78" spans="8:8" x14ac:dyDescent="0.2">
      <c r="H78" s="75"/>
    </row>
    <row r="79" spans="8:8" x14ac:dyDescent="0.2">
      <c r="H79" s="75"/>
    </row>
    <row r="80" spans="8:8" x14ac:dyDescent="0.2">
      <c r="H80" s="75"/>
    </row>
    <row r="81" spans="8:8" x14ac:dyDescent="0.2">
      <c r="H81" s="75"/>
    </row>
    <row r="82" spans="8:8" x14ac:dyDescent="0.2">
      <c r="H82" s="75"/>
    </row>
    <row r="83" spans="8:8" x14ac:dyDescent="0.2">
      <c r="H83" s="75"/>
    </row>
    <row r="84" spans="8:8" x14ac:dyDescent="0.2">
      <c r="H84" s="75"/>
    </row>
    <row r="85" spans="8:8" x14ac:dyDescent="0.2">
      <c r="H85" s="75"/>
    </row>
    <row r="86" spans="8:8" x14ac:dyDescent="0.2">
      <c r="H86" s="75"/>
    </row>
    <row r="87" spans="8:8" x14ac:dyDescent="0.2">
      <c r="H87" s="75"/>
    </row>
    <row r="88" spans="8:8" x14ac:dyDescent="0.2">
      <c r="H88" s="75"/>
    </row>
    <row r="89" spans="8:8" x14ac:dyDescent="0.2">
      <c r="H89" s="75"/>
    </row>
    <row r="90" spans="8:8" x14ac:dyDescent="0.2">
      <c r="H90" s="75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29 A34:H43">
    <cfRule type="expression" dxfId="24" priority="18">
      <formula>WEEKDAY($A13,2)&gt;5</formula>
    </cfRule>
  </conditionalFormatting>
  <conditionalFormatting sqref="A30:H30">
    <cfRule type="expression" dxfId="23" priority="8">
      <formula>WEEKDAY($I30,2)&gt;5</formula>
    </cfRule>
  </conditionalFormatting>
  <conditionalFormatting sqref="A31:H32">
    <cfRule type="expression" dxfId="22" priority="3">
      <formula>WEEKDAY($A31,2)&gt;5</formula>
    </cfRule>
  </conditionalFormatting>
  <conditionalFormatting sqref="A33:H33">
    <cfRule type="expression" dxfId="21" priority="10">
      <formula>WEEKDAY($I33,2)&gt;5</formula>
    </cfRule>
  </conditionalFormatting>
  <conditionalFormatting sqref="I13:P20 I43:P43">
    <cfRule type="expression" dxfId="20" priority="17">
      <formula>WEEKDAY($I13,2)&gt;5</formula>
    </cfRule>
  </conditionalFormatting>
  <conditionalFormatting sqref="I21:P21">
    <cfRule type="expression" dxfId="19" priority="12">
      <formula>WEEKDAY($A21,2)&gt;5</formula>
    </cfRule>
  </conditionalFormatting>
  <conditionalFormatting sqref="I22:P32">
    <cfRule type="expression" dxfId="18" priority="7">
      <formula>WEEKDAY($I22,2)&gt;5</formula>
    </cfRule>
  </conditionalFormatting>
  <conditionalFormatting sqref="I33:P35">
    <cfRule type="expression" dxfId="17" priority="14">
      <formula>WEEKDAY($A33,2)&gt;5</formula>
    </cfRule>
  </conditionalFormatting>
  <conditionalFormatting sqref="I36:P39">
    <cfRule type="expression" dxfId="16" priority="6">
      <formula>WEEKDAY($I36,2)&gt;5</formula>
    </cfRule>
  </conditionalFormatting>
  <conditionalFormatting sqref="I40:P40 I42:P43">
    <cfRule type="expression" dxfId="15" priority="13">
      <formula>WEEKDAY($A40,2)&gt;5</formula>
    </cfRule>
  </conditionalFormatting>
  <conditionalFormatting sqref="I41:P41">
    <cfRule type="expression" dxfId="14" priority="5">
      <formula>WEEKDAY($I41,2)&gt;5</formula>
    </cfRule>
  </conditionalFormatting>
  <conditionalFormatting sqref="Q13:X20 Q22:X30 Q32:X43">
    <cfRule type="expression" dxfId="13" priority="16">
      <formula>WEEKDAY($Q13,2)&gt;5</formula>
    </cfRule>
  </conditionalFormatting>
  <conditionalFormatting sqref="Q21:X21">
    <cfRule type="expression" dxfId="12" priority="2">
      <formula>WEEKDAY($I21,2)&gt;5</formula>
    </cfRule>
  </conditionalFormatting>
  <conditionalFormatting sqref="Q31:X31">
    <cfRule type="expression" dxfId="11" priority="1">
      <formula>WEEKDAY($I31,2)&gt;5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8193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8193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1:AA90"/>
  <sheetViews>
    <sheetView zoomScaleNormal="100" workbookViewId="0">
      <pane ySplit="12" topLeftCell="A13" activePane="bottomLeft" state="frozen"/>
      <selection activeCell="A3" sqref="A3:D3"/>
      <selection pane="bottomLeft" activeCell="F13" sqref="F13:G13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59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2"/>
    <col min="27" max="27" width="17.42578125" bestFit="1" customWidth="1"/>
  </cols>
  <sheetData>
    <row r="1" spans="1:27" x14ac:dyDescent="0.2">
      <c r="A1" s="15"/>
      <c r="B1" s="8"/>
      <c r="C1" s="8"/>
      <c r="D1" s="8"/>
      <c r="E1" s="8"/>
      <c r="F1" s="8"/>
      <c r="G1" s="8"/>
      <c r="H1" s="6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6"/>
    </row>
    <row r="2" spans="1:27" ht="0.75" customHeight="1" x14ac:dyDescent="0.2">
      <c r="A2" s="15"/>
      <c r="B2" s="8"/>
      <c r="X2" s="18"/>
    </row>
    <row r="3" spans="1:27" ht="38.25" customHeight="1" x14ac:dyDescent="0.2">
      <c r="A3" s="17"/>
      <c r="E3" s="157" t="s">
        <v>0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X3" s="18"/>
    </row>
    <row r="4" spans="1:27" ht="32.25" customHeight="1" x14ac:dyDescent="0.2">
      <c r="A4" s="17"/>
      <c r="E4" s="158" t="s">
        <v>1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69" t="str">
        <f>'1-Quartal'!$U$4</f>
        <v>Fußball</v>
      </c>
      <c r="V4" s="169"/>
      <c r="W4" s="169"/>
      <c r="X4" s="170"/>
    </row>
    <row r="5" spans="1:27" ht="12.75" hidden="1" customHeight="1" x14ac:dyDescent="0.2">
      <c r="A5" s="17"/>
      <c r="E5" s="28"/>
      <c r="F5" s="28"/>
      <c r="G5" s="28"/>
      <c r="H5" s="6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9"/>
      <c r="X5" s="18"/>
    </row>
    <row r="6" spans="1:27" ht="13.5" customHeight="1" x14ac:dyDescent="0.2">
      <c r="A6" s="17"/>
      <c r="I6" s="158" t="str">
        <f>'1-Quartal'!$I$6</f>
        <v>Max Mustermann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63" t="s">
        <v>9</v>
      </c>
      <c r="V6" s="163"/>
      <c r="W6" s="163"/>
      <c r="X6" s="164"/>
      <c r="Y6" s="65"/>
      <c r="Z6" s="87" t="s">
        <v>30</v>
      </c>
      <c r="AA6" s="64"/>
    </row>
    <row r="7" spans="1:27" ht="12" customHeight="1" x14ac:dyDescent="0.2">
      <c r="A7" s="17"/>
      <c r="D7" s="172">
        <f>'1-Quartal'!$D$7</f>
        <v>2025</v>
      </c>
      <c r="E7" s="172"/>
      <c r="F7" s="4"/>
      <c r="G7" s="4"/>
      <c r="H7" s="6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74" t="str">
        <f>'1-Quartal'!$U$7</f>
        <v>U 7 Jun.</v>
      </c>
      <c r="V7" s="174"/>
      <c r="W7" s="174"/>
      <c r="X7" s="175"/>
      <c r="Y7" s="65"/>
      <c r="Z7" s="87" t="s">
        <v>31</v>
      </c>
      <c r="AA7" s="65"/>
    </row>
    <row r="8" spans="1:27" ht="18.75" customHeight="1" x14ac:dyDescent="0.2">
      <c r="A8" s="21"/>
      <c r="B8" s="6"/>
      <c r="C8" s="6"/>
      <c r="D8" s="173"/>
      <c r="E8" s="173"/>
      <c r="F8" s="1"/>
      <c r="G8" s="1"/>
      <c r="H8" s="69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36"/>
      <c r="V8" s="136"/>
      <c r="W8" s="136"/>
      <c r="X8" s="137"/>
      <c r="Z8" s="65" t="s">
        <v>58</v>
      </c>
    </row>
    <row r="9" spans="1:27" x14ac:dyDescent="0.2">
      <c r="A9" s="17"/>
      <c r="D9" s="147" t="s">
        <v>2</v>
      </c>
      <c r="E9" s="147"/>
      <c r="I9" s="163" t="s">
        <v>8</v>
      </c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 t="s">
        <v>7</v>
      </c>
      <c r="V9" s="163"/>
      <c r="W9" s="163"/>
      <c r="X9" s="164"/>
    </row>
    <row r="10" spans="1:27" ht="6" customHeight="1" thickBot="1" x14ac:dyDescent="0.25">
      <c r="A10" s="17"/>
      <c r="U10" s="5"/>
      <c r="V10" s="5"/>
      <c r="W10" s="5"/>
      <c r="X10" s="20"/>
    </row>
    <row r="11" spans="1:27" ht="21" customHeight="1" thickBot="1" x14ac:dyDescent="0.25">
      <c r="A11" s="161">
        <f>DATE($D$7,7,1)</f>
        <v>45839</v>
      </c>
      <c r="B11" s="161"/>
      <c r="C11" s="161"/>
      <c r="D11" s="162"/>
      <c r="E11" s="162"/>
      <c r="F11" s="162"/>
      <c r="G11" s="162"/>
      <c r="H11" s="162"/>
      <c r="I11" s="161">
        <f>DATE($D$7,8,1)</f>
        <v>45870</v>
      </c>
      <c r="J11" s="161"/>
      <c r="K11" s="161"/>
      <c r="L11" s="162"/>
      <c r="M11" s="162"/>
      <c r="N11" s="162"/>
      <c r="O11" s="162"/>
      <c r="P11" s="162"/>
      <c r="Q11" s="179">
        <f>DATE($D$7,9,1)</f>
        <v>45901</v>
      </c>
      <c r="R11" s="161"/>
      <c r="S11" s="161"/>
      <c r="T11" s="162"/>
      <c r="U11" s="162"/>
      <c r="V11" s="162"/>
      <c r="W11" s="162"/>
      <c r="X11" s="162"/>
    </row>
    <row r="12" spans="1:27" ht="31.5" customHeight="1" thickBot="1" x14ac:dyDescent="0.25">
      <c r="A12" s="2" t="s">
        <v>3</v>
      </c>
      <c r="B12" s="2" t="s">
        <v>10</v>
      </c>
      <c r="C12" s="141" t="s">
        <v>27</v>
      </c>
      <c r="D12" s="142"/>
      <c r="E12" s="3" t="s">
        <v>6</v>
      </c>
      <c r="F12" s="3" t="s">
        <v>5</v>
      </c>
      <c r="G12" s="3" t="s">
        <v>29</v>
      </c>
      <c r="H12" s="70" t="s">
        <v>4</v>
      </c>
      <c r="I12" s="2" t="s">
        <v>3</v>
      </c>
      <c r="J12" s="2" t="s">
        <v>10</v>
      </c>
      <c r="K12" s="141" t="s">
        <v>28</v>
      </c>
      <c r="L12" s="142"/>
      <c r="M12" s="3" t="s">
        <v>6</v>
      </c>
      <c r="N12" s="3" t="s">
        <v>5</v>
      </c>
      <c r="O12" s="3" t="s">
        <v>29</v>
      </c>
      <c r="P12" s="2" t="s">
        <v>4</v>
      </c>
      <c r="Q12" s="93" t="s">
        <v>3</v>
      </c>
      <c r="R12" s="2" t="s">
        <v>10</v>
      </c>
      <c r="S12" s="141" t="s">
        <v>28</v>
      </c>
      <c r="T12" s="142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58">
        <f>A11</f>
        <v>45839</v>
      </c>
      <c r="B13" s="32">
        <f>A13</f>
        <v>45839</v>
      </c>
      <c r="C13" s="79"/>
      <c r="D13" s="79"/>
      <c r="E13" s="60" t="str">
        <f>IF(ISBLANK(C13),"",ROUNDDOWN((D13-C13)*24*60/45,0))</f>
        <v/>
      </c>
      <c r="F13" s="80"/>
      <c r="G13" s="83"/>
      <c r="H13" s="88" t="str">
        <f>IF(G13="","",VLOOKUP(G13,$Z$15:$AA$32,2,0))</f>
        <v/>
      </c>
      <c r="I13" s="94">
        <f>I11</f>
        <v>45870</v>
      </c>
      <c r="J13" s="95">
        <f>I13</f>
        <v>45870</v>
      </c>
      <c r="K13" s="97"/>
      <c r="L13" s="97"/>
      <c r="M13" s="102" t="str">
        <f>IF(ISBLANK(K13),"",ROUNDDOWN((L13-K13)*24*60/45,0))</f>
        <v/>
      </c>
      <c r="N13" s="99"/>
      <c r="O13" s="100"/>
      <c r="P13" s="103" t="str">
        <f>IF(O13="","",VLOOKUP(O13,$Z$15:$AA$32,2,0))</f>
        <v/>
      </c>
      <c r="Q13" s="116">
        <f>Q11</f>
        <v>45901</v>
      </c>
      <c r="R13" s="117">
        <f>Q13</f>
        <v>45901</v>
      </c>
      <c r="S13" s="118"/>
      <c r="T13" s="118"/>
      <c r="U13" s="119" t="str">
        <f>IF(ISBLANK(S13),"",ROUNDDOWN((T13-S13)*24*60/45,0))</f>
        <v/>
      </c>
      <c r="V13" s="120"/>
      <c r="W13" s="121"/>
      <c r="X13" s="122" t="str">
        <f>IF(W13="","",VLOOKUP(W13,$Z$15:$AA$32,2,0))</f>
        <v/>
      </c>
    </row>
    <row r="14" spans="1:27" x14ac:dyDescent="0.2">
      <c r="A14" s="58">
        <f>IF(A13="","",IF(MONTH(A13+1)=MONTH($A$13),A13+1,""))</f>
        <v>45840</v>
      </c>
      <c r="B14" s="32">
        <f t="shared" ref="B14:B42" si="0">A14</f>
        <v>45840</v>
      </c>
      <c r="C14" s="79"/>
      <c r="D14" s="79"/>
      <c r="E14" s="60" t="str">
        <f t="shared" ref="E14:E42" si="1">IF(ISBLANK(C14),"",ROUNDDOWN((D14-C14)*24*60/45,0))</f>
        <v/>
      </c>
      <c r="F14" s="80"/>
      <c r="G14" s="83"/>
      <c r="H14" s="88" t="str">
        <f>IF(G14="","",VLOOKUP(G14,$Z$15:$AA$32,2,0))</f>
        <v/>
      </c>
      <c r="I14" s="94">
        <f t="shared" ref="I14:I43" si="2">IF(I13="","",IF(MONTH(I13+1)=MONTH($I$13),I13+1,""))</f>
        <v>45871</v>
      </c>
      <c r="J14" s="95">
        <f t="shared" ref="J14:J43" si="3">I14</f>
        <v>45871</v>
      </c>
      <c r="K14" s="97"/>
      <c r="L14" s="97"/>
      <c r="M14" s="102" t="str">
        <f>IF(ISBLANK(K14),"",ROUNDDOWN((L14-K14)*24*60/45,0))</f>
        <v/>
      </c>
      <c r="N14" s="99"/>
      <c r="O14" s="100"/>
      <c r="P14" s="103" t="str">
        <f>IF(O14="","",VLOOKUP(O14,$Z$15:$AA$32,2,0))</f>
        <v/>
      </c>
      <c r="Q14" s="94">
        <f>IF(Q13="","",IF(MONTH(Q13+1)=MONTH($Q$13),Q13+1,""))</f>
        <v>45902</v>
      </c>
      <c r="R14" s="95">
        <f>Q14</f>
        <v>45902</v>
      </c>
      <c r="S14" s="97"/>
      <c r="T14" s="97"/>
      <c r="U14" s="102" t="str">
        <f t="shared" ref="U14:U43" si="4">IF(ISBLANK(S14),"",ROUNDDOWN((T14-S14)*24*60/45,0))</f>
        <v/>
      </c>
      <c r="V14" s="99"/>
      <c r="W14" s="100"/>
      <c r="X14" s="103" t="str">
        <f t="shared" ref="X14:X43" si="5">IF(W14="","",VLOOKUP(W14,$Z$15:$AA$32,2,0))</f>
        <v/>
      </c>
    </row>
    <row r="15" spans="1:27" x14ac:dyDescent="0.2">
      <c r="A15" s="58">
        <f t="shared" ref="A15:A43" si="6">IF(A14="","",IF(MONTH(A14+1)=MONTH($A$13),A14+1,""))</f>
        <v>45841</v>
      </c>
      <c r="B15" s="32">
        <f t="shared" si="0"/>
        <v>45841</v>
      </c>
      <c r="C15" s="79"/>
      <c r="D15" s="79"/>
      <c r="E15" s="60" t="str">
        <f t="shared" si="1"/>
        <v/>
      </c>
      <c r="F15" s="80"/>
      <c r="G15" s="83"/>
      <c r="H15" s="88" t="str">
        <f t="shared" ref="H15:H42" si="7">IF(G15="","",VLOOKUP(G15,$Z$15:$AA$32,2,0))</f>
        <v/>
      </c>
      <c r="I15" s="94">
        <f t="shared" si="2"/>
        <v>45872</v>
      </c>
      <c r="J15" s="95">
        <f t="shared" si="3"/>
        <v>45872</v>
      </c>
      <c r="K15" s="97"/>
      <c r="L15" s="97"/>
      <c r="M15" s="102" t="str">
        <f t="shared" ref="M15:M43" si="8">IF(ISBLANK(K15),"",ROUNDDOWN((L15-K15)*24*60/45,0))</f>
        <v/>
      </c>
      <c r="N15" s="99"/>
      <c r="O15" s="100"/>
      <c r="P15" s="103" t="str">
        <f t="shared" ref="P15:P43" si="9">IF(O15="","",VLOOKUP(O15,$Z$15:$AA$32,2,0))</f>
        <v/>
      </c>
      <c r="Q15" s="94">
        <f t="shared" ref="Q15:Q43" si="10">IF(Q14="","",IF(MONTH(Q14+1)=MONTH($Q$13),Q14+1,""))</f>
        <v>45903</v>
      </c>
      <c r="R15" s="95">
        <f t="shared" ref="R15:R43" si="11">Q15</f>
        <v>45903</v>
      </c>
      <c r="S15" s="97"/>
      <c r="T15" s="97"/>
      <c r="U15" s="102" t="str">
        <f t="shared" si="4"/>
        <v/>
      </c>
      <c r="V15" s="99"/>
      <c r="W15" s="100"/>
      <c r="X15" s="103" t="str">
        <f t="shared" si="5"/>
        <v/>
      </c>
      <c r="Z15" s="63">
        <f>'1-Quartal'!Z15</f>
        <v>1</v>
      </c>
      <c r="AA15" s="64" t="str">
        <f>'1-Quartal'!AA15</f>
        <v>Kersch.-Schule</v>
      </c>
    </row>
    <row r="16" spans="1:27" x14ac:dyDescent="0.2">
      <c r="A16" s="58">
        <f t="shared" si="6"/>
        <v>45842</v>
      </c>
      <c r="B16" s="32">
        <f t="shared" si="0"/>
        <v>45842</v>
      </c>
      <c r="C16" s="79"/>
      <c r="D16" s="79"/>
      <c r="E16" s="60" t="str">
        <f t="shared" si="1"/>
        <v/>
      </c>
      <c r="F16" s="80"/>
      <c r="G16" s="83"/>
      <c r="H16" s="88" t="str">
        <f t="shared" si="7"/>
        <v/>
      </c>
      <c r="I16" s="94">
        <f t="shared" si="2"/>
        <v>45873</v>
      </c>
      <c r="J16" s="95">
        <f t="shared" si="3"/>
        <v>45873</v>
      </c>
      <c r="K16" s="97"/>
      <c r="L16" s="97"/>
      <c r="M16" s="102" t="str">
        <f t="shared" si="8"/>
        <v/>
      </c>
      <c r="N16" s="99"/>
      <c r="O16" s="100"/>
      <c r="P16" s="103" t="str">
        <f t="shared" si="9"/>
        <v/>
      </c>
      <c r="Q16" s="94">
        <f t="shared" si="10"/>
        <v>45904</v>
      </c>
      <c r="R16" s="95">
        <f t="shared" si="11"/>
        <v>45904</v>
      </c>
      <c r="S16" s="97"/>
      <c r="T16" s="97"/>
      <c r="U16" s="102" t="str">
        <f t="shared" si="4"/>
        <v/>
      </c>
      <c r="V16" s="99"/>
      <c r="W16" s="100"/>
      <c r="X16" s="103" t="str">
        <f>IF(W16="","",VLOOKUP(W16,$Z$15:$AA$32,2,0))</f>
        <v/>
      </c>
      <c r="Z16" s="63">
        <f>'1-Quartal'!Z16</f>
        <v>2</v>
      </c>
      <c r="AA16" s="65" t="str">
        <f>'1-Quartal'!AA16</f>
        <v>Jahnplatz</v>
      </c>
    </row>
    <row r="17" spans="1:27" x14ac:dyDescent="0.2">
      <c r="A17" s="58">
        <f t="shared" si="6"/>
        <v>45843</v>
      </c>
      <c r="B17" s="32">
        <f t="shared" si="0"/>
        <v>45843</v>
      </c>
      <c r="C17" s="79"/>
      <c r="D17" s="79"/>
      <c r="E17" s="60" t="str">
        <f t="shared" si="1"/>
        <v/>
      </c>
      <c r="F17" s="80"/>
      <c r="G17" s="83"/>
      <c r="H17" s="88" t="str">
        <f t="shared" si="7"/>
        <v/>
      </c>
      <c r="I17" s="94">
        <f t="shared" si="2"/>
        <v>45874</v>
      </c>
      <c r="J17" s="95">
        <f t="shared" si="3"/>
        <v>45874</v>
      </c>
      <c r="K17" s="97"/>
      <c r="L17" s="97"/>
      <c r="M17" s="102" t="str">
        <f t="shared" si="8"/>
        <v/>
      </c>
      <c r="N17" s="99"/>
      <c r="O17" s="100"/>
      <c r="P17" s="103" t="str">
        <f t="shared" si="9"/>
        <v/>
      </c>
      <c r="Q17" s="94">
        <f t="shared" si="10"/>
        <v>45905</v>
      </c>
      <c r="R17" s="95">
        <f t="shared" si="11"/>
        <v>45905</v>
      </c>
      <c r="S17" s="97"/>
      <c r="T17" s="97"/>
      <c r="U17" s="102" t="str">
        <f t="shared" si="4"/>
        <v/>
      </c>
      <c r="V17" s="99"/>
      <c r="W17" s="100"/>
      <c r="X17" s="103" t="str">
        <f t="shared" si="5"/>
        <v/>
      </c>
      <c r="Z17" s="63">
        <f>'1-Quartal'!Z17</f>
        <v>3</v>
      </c>
      <c r="AA17" s="65" t="str">
        <f>'1-Quartal'!AA17</f>
        <v>Celtis</v>
      </c>
    </row>
    <row r="18" spans="1:27" x14ac:dyDescent="0.2">
      <c r="A18" s="58">
        <f t="shared" si="6"/>
        <v>45844</v>
      </c>
      <c r="B18" s="32">
        <f t="shared" si="0"/>
        <v>45844</v>
      </c>
      <c r="C18" s="79"/>
      <c r="D18" s="79"/>
      <c r="E18" s="60" t="str">
        <f t="shared" si="1"/>
        <v/>
      </c>
      <c r="F18" s="80"/>
      <c r="G18" s="83"/>
      <c r="H18" s="88" t="str">
        <f t="shared" si="7"/>
        <v/>
      </c>
      <c r="I18" s="94">
        <f t="shared" si="2"/>
        <v>45875</v>
      </c>
      <c r="J18" s="95">
        <f t="shared" si="3"/>
        <v>45875</v>
      </c>
      <c r="K18" s="97"/>
      <c r="L18" s="97"/>
      <c r="M18" s="102" t="str">
        <f t="shared" si="8"/>
        <v/>
      </c>
      <c r="N18" s="99"/>
      <c r="O18" s="100"/>
      <c r="P18" s="103" t="str">
        <f t="shared" si="9"/>
        <v/>
      </c>
      <c r="Q18" s="94">
        <f t="shared" si="10"/>
        <v>45906</v>
      </c>
      <c r="R18" s="95">
        <f t="shared" si="11"/>
        <v>45906</v>
      </c>
      <c r="S18" s="97"/>
      <c r="T18" s="97"/>
      <c r="U18" s="102" t="str">
        <f t="shared" si="4"/>
        <v/>
      </c>
      <c r="V18" s="99"/>
      <c r="W18" s="100"/>
      <c r="X18" s="103" t="str">
        <f t="shared" si="5"/>
        <v/>
      </c>
      <c r="Z18" s="63">
        <f>'1-Quartal'!Z18</f>
        <v>4</v>
      </c>
      <c r="AA18" s="65" t="str">
        <f>'1-Quartal'!AA18</f>
        <v>Auenschule</v>
      </c>
    </row>
    <row r="19" spans="1:27" x14ac:dyDescent="0.2">
      <c r="A19" s="58">
        <f t="shared" si="6"/>
        <v>45845</v>
      </c>
      <c r="B19" s="32">
        <f t="shared" si="0"/>
        <v>45845</v>
      </c>
      <c r="C19" s="79"/>
      <c r="D19" s="79"/>
      <c r="E19" s="60" t="str">
        <f t="shared" si="1"/>
        <v/>
      </c>
      <c r="F19" s="80"/>
      <c r="G19" s="83"/>
      <c r="H19" s="88" t="str">
        <f t="shared" si="7"/>
        <v/>
      </c>
      <c r="I19" s="94">
        <f t="shared" si="2"/>
        <v>45876</v>
      </c>
      <c r="J19" s="95">
        <f t="shared" si="3"/>
        <v>45876</v>
      </c>
      <c r="K19" s="97"/>
      <c r="L19" s="97"/>
      <c r="M19" s="102" t="str">
        <f t="shared" si="8"/>
        <v/>
      </c>
      <c r="N19" s="99"/>
      <c r="O19" s="100"/>
      <c r="P19" s="103" t="str">
        <f t="shared" si="9"/>
        <v/>
      </c>
      <c r="Q19" s="94">
        <f t="shared" si="10"/>
        <v>45907</v>
      </c>
      <c r="R19" s="95">
        <f t="shared" si="11"/>
        <v>45907</v>
      </c>
      <c r="S19" s="97"/>
      <c r="T19" s="97"/>
      <c r="U19" s="102" t="str">
        <f t="shared" si="4"/>
        <v/>
      </c>
      <c r="V19" s="99"/>
      <c r="W19" s="100"/>
      <c r="X19" s="103" t="str">
        <f t="shared" si="5"/>
        <v/>
      </c>
      <c r="Z19" s="63">
        <f>'1-Quartal'!Z19</f>
        <v>5</v>
      </c>
      <c r="AA19" s="65" t="str">
        <f>'1-Quartal'!AA19</f>
        <v>Stadion</v>
      </c>
    </row>
    <row r="20" spans="1:27" x14ac:dyDescent="0.2">
      <c r="A20" s="58">
        <f t="shared" si="6"/>
        <v>45846</v>
      </c>
      <c r="B20" s="32">
        <f t="shared" si="0"/>
        <v>45846</v>
      </c>
      <c r="C20" s="79"/>
      <c r="D20" s="79"/>
      <c r="E20" s="60" t="str">
        <f t="shared" si="1"/>
        <v/>
      </c>
      <c r="F20" s="80"/>
      <c r="G20" s="83"/>
      <c r="H20" s="88" t="str">
        <f t="shared" si="7"/>
        <v/>
      </c>
      <c r="I20" s="94">
        <f t="shared" si="2"/>
        <v>45877</v>
      </c>
      <c r="J20" s="95">
        <f t="shared" si="3"/>
        <v>45877</v>
      </c>
      <c r="K20" s="97"/>
      <c r="L20" s="97"/>
      <c r="M20" s="102" t="str">
        <f t="shared" si="8"/>
        <v/>
      </c>
      <c r="N20" s="99"/>
      <c r="O20" s="100"/>
      <c r="P20" s="103" t="str">
        <f t="shared" si="9"/>
        <v/>
      </c>
      <c r="Q20" s="94">
        <f t="shared" si="10"/>
        <v>45908</v>
      </c>
      <c r="R20" s="95">
        <f t="shared" si="11"/>
        <v>45908</v>
      </c>
      <c r="S20" s="97"/>
      <c r="T20" s="97"/>
      <c r="U20" s="102" t="str">
        <f t="shared" si="4"/>
        <v/>
      </c>
      <c r="V20" s="99"/>
      <c r="W20" s="100"/>
      <c r="X20" s="103" t="str">
        <f t="shared" si="5"/>
        <v/>
      </c>
      <c r="Z20" s="63">
        <f>'1-Quartal'!Z20</f>
        <v>6</v>
      </c>
      <c r="AA20" s="65" t="str">
        <f>'1-Quartal'!AA20</f>
        <v>G.W.-Halle</v>
      </c>
    </row>
    <row r="21" spans="1:27" x14ac:dyDescent="0.2">
      <c r="A21" s="58">
        <f t="shared" si="6"/>
        <v>45847</v>
      </c>
      <c r="B21" s="32">
        <f t="shared" si="0"/>
        <v>45847</v>
      </c>
      <c r="C21" s="79"/>
      <c r="D21" s="79"/>
      <c r="E21" s="60" t="str">
        <f t="shared" si="1"/>
        <v/>
      </c>
      <c r="F21" s="80"/>
      <c r="G21" s="83"/>
      <c r="H21" s="88" t="str">
        <f t="shared" si="7"/>
        <v/>
      </c>
      <c r="I21" s="94">
        <f t="shared" si="2"/>
        <v>45878</v>
      </c>
      <c r="J21" s="95">
        <f t="shared" si="3"/>
        <v>45878</v>
      </c>
      <c r="K21" s="97"/>
      <c r="L21" s="97"/>
      <c r="M21" s="102" t="str">
        <f t="shared" si="8"/>
        <v/>
      </c>
      <c r="N21" s="99"/>
      <c r="O21" s="100"/>
      <c r="P21" s="103" t="str">
        <f t="shared" si="9"/>
        <v/>
      </c>
      <c r="Q21" s="94">
        <f t="shared" si="10"/>
        <v>45909</v>
      </c>
      <c r="R21" s="95">
        <f t="shared" si="11"/>
        <v>45909</v>
      </c>
      <c r="S21" s="97"/>
      <c r="T21" s="97"/>
      <c r="U21" s="102" t="str">
        <f t="shared" si="4"/>
        <v/>
      </c>
      <c r="V21" s="99"/>
      <c r="W21" s="100"/>
      <c r="X21" s="103" t="str">
        <f t="shared" si="5"/>
        <v/>
      </c>
      <c r="Z21" s="63">
        <f>'1-Quartal'!Z21</f>
        <v>7</v>
      </c>
      <c r="AA21" s="65" t="str">
        <f>'1-Quartal'!AA21</f>
        <v>AVH.-Halle</v>
      </c>
    </row>
    <row r="22" spans="1:27" x14ac:dyDescent="0.2">
      <c r="A22" s="58">
        <f t="shared" si="6"/>
        <v>45848</v>
      </c>
      <c r="B22" s="32">
        <f t="shared" si="0"/>
        <v>45848</v>
      </c>
      <c r="C22" s="79"/>
      <c r="D22" s="79"/>
      <c r="E22" s="60" t="str">
        <f t="shared" si="1"/>
        <v/>
      </c>
      <c r="F22" s="80"/>
      <c r="G22" s="83"/>
      <c r="H22" s="88" t="str">
        <f t="shared" si="7"/>
        <v/>
      </c>
      <c r="I22" s="94">
        <f t="shared" si="2"/>
        <v>45879</v>
      </c>
      <c r="J22" s="95">
        <f t="shared" si="3"/>
        <v>45879</v>
      </c>
      <c r="K22" s="97"/>
      <c r="L22" s="97"/>
      <c r="M22" s="102" t="str">
        <f t="shared" si="8"/>
        <v/>
      </c>
      <c r="N22" s="99"/>
      <c r="O22" s="100"/>
      <c r="P22" s="103" t="str">
        <f t="shared" si="9"/>
        <v/>
      </c>
      <c r="Q22" s="94">
        <f t="shared" si="10"/>
        <v>45910</v>
      </c>
      <c r="R22" s="95">
        <f t="shared" si="11"/>
        <v>45910</v>
      </c>
      <c r="S22" s="97"/>
      <c r="T22" s="97"/>
      <c r="U22" s="102" t="str">
        <f t="shared" si="4"/>
        <v/>
      </c>
      <c r="V22" s="99"/>
      <c r="W22" s="100"/>
      <c r="X22" s="103" t="str">
        <f t="shared" si="5"/>
        <v/>
      </c>
      <c r="Z22" s="63">
        <f>'1-Quartal'!Z22</f>
        <v>8</v>
      </c>
      <c r="AA22" s="65" t="str">
        <f>'1-Quartal'!AA22</f>
        <v>Rathenau</v>
      </c>
    </row>
    <row r="23" spans="1:27" x14ac:dyDescent="0.2">
      <c r="A23" s="58">
        <f t="shared" si="6"/>
        <v>45849</v>
      </c>
      <c r="B23" s="32">
        <f t="shared" si="0"/>
        <v>45849</v>
      </c>
      <c r="C23" s="79"/>
      <c r="D23" s="79"/>
      <c r="E23" s="60" t="str">
        <f t="shared" si="1"/>
        <v/>
      </c>
      <c r="F23" s="80"/>
      <c r="G23" s="83"/>
      <c r="H23" s="88" t="str">
        <f t="shared" si="7"/>
        <v/>
      </c>
      <c r="I23" s="94">
        <f t="shared" si="2"/>
        <v>45880</v>
      </c>
      <c r="J23" s="95">
        <f t="shared" si="3"/>
        <v>45880</v>
      </c>
      <c r="K23" s="97"/>
      <c r="L23" s="97"/>
      <c r="M23" s="102" t="str">
        <f t="shared" si="8"/>
        <v/>
      </c>
      <c r="N23" s="99"/>
      <c r="O23" s="100"/>
      <c r="P23" s="103" t="str">
        <f t="shared" si="9"/>
        <v/>
      </c>
      <c r="Q23" s="94">
        <f t="shared" si="10"/>
        <v>45911</v>
      </c>
      <c r="R23" s="95">
        <f t="shared" si="11"/>
        <v>45911</v>
      </c>
      <c r="S23" s="97"/>
      <c r="T23" s="97"/>
      <c r="U23" s="102" t="str">
        <f t="shared" si="4"/>
        <v/>
      </c>
      <c r="V23" s="99"/>
      <c r="W23" s="100"/>
      <c r="X23" s="103" t="str">
        <f t="shared" si="5"/>
        <v/>
      </c>
      <c r="Z23" s="63">
        <f>'1-Quartal'!Z23</f>
        <v>9</v>
      </c>
      <c r="AA23" s="65" t="str">
        <f>'1-Quartal'!AA23</f>
        <v>Landkreishalle</v>
      </c>
    </row>
    <row r="24" spans="1:27" x14ac:dyDescent="0.2">
      <c r="A24" s="58">
        <f t="shared" si="6"/>
        <v>45850</v>
      </c>
      <c r="B24" s="32">
        <f t="shared" si="0"/>
        <v>45850</v>
      </c>
      <c r="C24" s="79"/>
      <c r="D24" s="79"/>
      <c r="E24" s="60" t="str">
        <f t="shared" si="1"/>
        <v/>
      </c>
      <c r="F24" s="80"/>
      <c r="G24" s="83"/>
      <c r="H24" s="88" t="str">
        <f t="shared" si="7"/>
        <v/>
      </c>
      <c r="I24" s="94">
        <f t="shared" si="2"/>
        <v>45881</v>
      </c>
      <c r="J24" s="95">
        <f t="shared" si="3"/>
        <v>45881</v>
      </c>
      <c r="K24" s="97"/>
      <c r="L24" s="97"/>
      <c r="M24" s="102" t="str">
        <f t="shared" si="8"/>
        <v/>
      </c>
      <c r="N24" s="99"/>
      <c r="O24" s="100"/>
      <c r="P24" s="103" t="str">
        <f t="shared" si="9"/>
        <v/>
      </c>
      <c r="Q24" s="94">
        <f t="shared" si="10"/>
        <v>45912</v>
      </c>
      <c r="R24" s="95">
        <f t="shared" si="11"/>
        <v>45912</v>
      </c>
      <c r="S24" s="97"/>
      <c r="T24" s="97"/>
      <c r="U24" s="102" t="str">
        <f t="shared" si="4"/>
        <v/>
      </c>
      <c r="V24" s="99"/>
      <c r="W24" s="100"/>
      <c r="X24" s="103" t="str">
        <f t="shared" si="5"/>
        <v/>
      </c>
      <c r="Z24" s="62">
        <f>'1-Quartal'!Z24</f>
        <v>10</v>
      </c>
      <c r="AA24" s="65" t="str">
        <f>'1-Quartal'!AA24</f>
        <v>Friedenschule</v>
      </c>
    </row>
    <row r="25" spans="1:27" x14ac:dyDescent="0.2">
      <c r="A25" s="58">
        <f t="shared" si="6"/>
        <v>45851</v>
      </c>
      <c r="B25" s="32">
        <f t="shared" si="0"/>
        <v>45851</v>
      </c>
      <c r="C25" s="79"/>
      <c r="D25" s="79"/>
      <c r="E25" s="60" t="str">
        <f t="shared" si="1"/>
        <v/>
      </c>
      <c r="F25" s="80"/>
      <c r="G25" s="83"/>
      <c r="H25" s="88" t="str">
        <f t="shared" si="7"/>
        <v/>
      </c>
      <c r="I25" s="94">
        <f t="shared" si="2"/>
        <v>45882</v>
      </c>
      <c r="J25" s="95">
        <f t="shared" si="3"/>
        <v>45882</v>
      </c>
      <c r="K25" s="97"/>
      <c r="L25" s="97"/>
      <c r="M25" s="102" t="str">
        <f t="shared" si="8"/>
        <v/>
      </c>
      <c r="N25" s="99"/>
      <c r="O25" s="100"/>
      <c r="P25" s="103" t="str">
        <f t="shared" si="9"/>
        <v/>
      </c>
      <c r="Q25" s="58">
        <f t="shared" si="10"/>
        <v>45913</v>
      </c>
      <c r="R25" s="32">
        <f t="shared" si="11"/>
        <v>45913</v>
      </c>
      <c r="S25" s="79"/>
      <c r="T25" s="79"/>
      <c r="U25" s="49" t="str">
        <f t="shared" si="4"/>
        <v/>
      </c>
      <c r="V25" s="80"/>
      <c r="W25" s="83"/>
      <c r="X25" s="9" t="str">
        <f t="shared" si="5"/>
        <v/>
      </c>
      <c r="Z25" s="62">
        <f>'1-Quartal'!Z25</f>
        <v>11</v>
      </c>
      <c r="AA25" s="65" t="str">
        <f>'1-Quartal'!AA25</f>
        <v>Fr.-Fischer-Schule</v>
      </c>
    </row>
    <row r="26" spans="1:27" x14ac:dyDescent="0.2">
      <c r="A26" s="58">
        <f t="shared" si="6"/>
        <v>45852</v>
      </c>
      <c r="B26" s="32">
        <f t="shared" si="0"/>
        <v>45852</v>
      </c>
      <c r="C26" s="79"/>
      <c r="D26" s="79"/>
      <c r="E26" s="60" t="str">
        <f t="shared" si="1"/>
        <v/>
      </c>
      <c r="F26" s="80"/>
      <c r="G26" s="83"/>
      <c r="H26" s="88" t="str">
        <f t="shared" si="7"/>
        <v/>
      </c>
      <c r="I26" s="94">
        <f t="shared" si="2"/>
        <v>45883</v>
      </c>
      <c r="J26" s="95">
        <f t="shared" si="3"/>
        <v>45883</v>
      </c>
      <c r="K26" s="97"/>
      <c r="L26" s="97"/>
      <c r="M26" s="102" t="str">
        <f t="shared" si="8"/>
        <v/>
      </c>
      <c r="N26" s="99"/>
      <c r="O26" s="100"/>
      <c r="P26" s="103" t="str">
        <f t="shared" si="9"/>
        <v/>
      </c>
      <c r="Q26" s="58">
        <f t="shared" si="10"/>
        <v>45914</v>
      </c>
      <c r="R26" s="32">
        <f t="shared" si="11"/>
        <v>45914</v>
      </c>
      <c r="S26" s="79"/>
      <c r="T26" s="79"/>
      <c r="U26" s="49" t="str">
        <f t="shared" si="4"/>
        <v/>
      </c>
      <c r="V26" s="80"/>
      <c r="W26" s="83"/>
      <c r="X26" s="9" t="str">
        <f t="shared" si="5"/>
        <v/>
      </c>
      <c r="Z26" s="62">
        <f>'1-Quartal'!Z26</f>
        <v>12</v>
      </c>
      <c r="AA26" s="65" t="str">
        <f>'1-Quartal'!AA26</f>
        <v>Tennis-Halle</v>
      </c>
    </row>
    <row r="27" spans="1:27" x14ac:dyDescent="0.2">
      <c r="A27" s="58">
        <f t="shared" si="6"/>
        <v>45853</v>
      </c>
      <c r="B27" s="32">
        <f t="shared" si="0"/>
        <v>45853</v>
      </c>
      <c r="C27" s="79"/>
      <c r="D27" s="79"/>
      <c r="E27" s="60" t="str">
        <f t="shared" si="1"/>
        <v/>
      </c>
      <c r="F27" s="80"/>
      <c r="G27" s="83"/>
      <c r="H27" s="88" t="str">
        <f t="shared" si="7"/>
        <v/>
      </c>
      <c r="I27" s="104">
        <f t="shared" si="2"/>
        <v>45884</v>
      </c>
      <c r="J27" s="105">
        <f t="shared" si="3"/>
        <v>45884</v>
      </c>
      <c r="K27" s="107"/>
      <c r="L27" s="107"/>
      <c r="M27" s="114" t="str">
        <f t="shared" si="8"/>
        <v/>
      </c>
      <c r="N27" s="109"/>
      <c r="O27" s="110"/>
      <c r="P27" s="115" t="str">
        <f t="shared" si="9"/>
        <v/>
      </c>
      <c r="Q27" s="94">
        <f t="shared" si="10"/>
        <v>45915</v>
      </c>
      <c r="R27" s="95">
        <f t="shared" si="11"/>
        <v>45915</v>
      </c>
      <c r="S27" s="97"/>
      <c r="T27" s="97"/>
      <c r="U27" s="102" t="str">
        <f t="shared" si="4"/>
        <v/>
      </c>
      <c r="V27" s="99"/>
      <c r="W27" s="100"/>
      <c r="X27" s="103" t="str">
        <f t="shared" si="5"/>
        <v/>
      </c>
      <c r="Z27" s="87">
        <v>13</v>
      </c>
      <c r="AA27" s="65" t="s">
        <v>61</v>
      </c>
    </row>
    <row r="28" spans="1:27" x14ac:dyDescent="0.2">
      <c r="A28" s="58">
        <f t="shared" si="6"/>
        <v>45854</v>
      </c>
      <c r="B28" s="32">
        <f t="shared" si="0"/>
        <v>45854</v>
      </c>
      <c r="C28" s="79"/>
      <c r="D28" s="79"/>
      <c r="E28" s="60" t="str">
        <f t="shared" si="1"/>
        <v/>
      </c>
      <c r="F28" s="80"/>
      <c r="G28" s="83"/>
      <c r="H28" s="88" t="str">
        <f t="shared" si="7"/>
        <v/>
      </c>
      <c r="I28" s="94">
        <f t="shared" si="2"/>
        <v>45885</v>
      </c>
      <c r="J28" s="95">
        <f t="shared" si="3"/>
        <v>45885</v>
      </c>
      <c r="K28" s="97"/>
      <c r="L28" s="97"/>
      <c r="M28" s="102" t="str">
        <f t="shared" si="8"/>
        <v/>
      </c>
      <c r="N28" s="99"/>
      <c r="O28" s="100"/>
      <c r="P28" s="103" t="str">
        <f t="shared" si="9"/>
        <v/>
      </c>
      <c r="Q28" s="58">
        <f t="shared" si="10"/>
        <v>45916</v>
      </c>
      <c r="R28" s="32">
        <f t="shared" si="11"/>
        <v>45916</v>
      </c>
      <c r="S28" s="79"/>
      <c r="T28" s="79"/>
      <c r="U28" s="49" t="str">
        <f t="shared" si="4"/>
        <v/>
      </c>
      <c r="V28" s="80"/>
      <c r="W28" s="83"/>
      <c r="X28" s="9" t="str">
        <f t="shared" si="5"/>
        <v/>
      </c>
    </row>
    <row r="29" spans="1:27" x14ac:dyDescent="0.2">
      <c r="A29" s="58">
        <f t="shared" si="6"/>
        <v>45855</v>
      </c>
      <c r="B29" s="32">
        <f t="shared" si="0"/>
        <v>45855</v>
      </c>
      <c r="C29" s="79"/>
      <c r="D29" s="79"/>
      <c r="E29" s="60" t="str">
        <f t="shared" si="1"/>
        <v/>
      </c>
      <c r="F29" s="80"/>
      <c r="G29" s="83"/>
      <c r="H29" s="88" t="str">
        <f t="shared" si="7"/>
        <v/>
      </c>
      <c r="I29" s="94">
        <f t="shared" si="2"/>
        <v>45886</v>
      </c>
      <c r="J29" s="95">
        <f t="shared" si="3"/>
        <v>45886</v>
      </c>
      <c r="K29" s="97"/>
      <c r="L29" s="97"/>
      <c r="M29" s="102" t="str">
        <f t="shared" si="8"/>
        <v/>
      </c>
      <c r="N29" s="99"/>
      <c r="O29" s="100"/>
      <c r="P29" s="103" t="str">
        <f t="shared" si="9"/>
        <v/>
      </c>
      <c r="Q29" s="58">
        <f t="shared" si="10"/>
        <v>45917</v>
      </c>
      <c r="R29" s="32">
        <f t="shared" si="11"/>
        <v>45917</v>
      </c>
      <c r="S29" s="79"/>
      <c r="T29" s="79"/>
      <c r="U29" s="49" t="str">
        <f t="shared" si="4"/>
        <v/>
      </c>
      <c r="V29" s="80"/>
      <c r="W29" s="83"/>
      <c r="X29" s="9" t="str">
        <f t="shared" si="5"/>
        <v/>
      </c>
    </row>
    <row r="30" spans="1:27" x14ac:dyDescent="0.2">
      <c r="A30" s="58">
        <f t="shared" si="6"/>
        <v>45856</v>
      </c>
      <c r="B30" s="32">
        <f t="shared" si="0"/>
        <v>45856</v>
      </c>
      <c r="C30" s="79"/>
      <c r="D30" s="79"/>
      <c r="E30" s="60" t="str">
        <f t="shared" si="1"/>
        <v/>
      </c>
      <c r="F30" s="80"/>
      <c r="G30" s="83"/>
      <c r="H30" s="88" t="str">
        <f t="shared" si="7"/>
        <v/>
      </c>
      <c r="I30" s="94">
        <f t="shared" si="2"/>
        <v>45887</v>
      </c>
      <c r="J30" s="95">
        <f t="shared" si="3"/>
        <v>45887</v>
      </c>
      <c r="K30" s="97"/>
      <c r="L30" s="97"/>
      <c r="M30" s="102" t="str">
        <f t="shared" si="8"/>
        <v/>
      </c>
      <c r="N30" s="99"/>
      <c r="O30" s="100"/>
      <c r="P30" s="103" t="str">
        <f t="shared" si="9"/>
        <v/>
      </c>
      <c r="Q30" s="58">
        <f t="shared" si="10"/>
        <v>45918</v>
      </c>
      <c r="R30" s="32">
        <f t="shared" si="11"/>
        <v>45918</v>
      </c>
      <c r="S30" s="79"/>
      <c r="T30" s="79"/>
      <c r="U30" s="49" t="str">
        <f t="shared" si="4"/>
        <v/>
      </c>
      <c r="V30" s="80"/>
      <c r="W30" s="83"/>
      <c r="X30" s="9" t="str">
        <f t="shared" si="5"/>
        <v/>
      </c>
    </row>
    <row r="31" spans="1:27" x14ac:dyDescent="0.2">
      <c r="A31" s="58">
        <f t="shared" si="6"/>
        <v>45857</v>
      </c>
      <c r="B31" s="32">
        <f t="shared" si="0"/>
        <v>45857</v>
      </c>
      <c r="C31" s="79"/>
      <c r="D31" s="79"/>
      <c r="E31" s="60" t="str">
        <f t="shared" si="1"/>
        <v/>
      </c>
      <c r="F31" s="80"/>
      <c r="G31" s="83"/>
      <c r="H31" s="88" t="str">
        <f t="shared" si="7"/>
        <v/>
      </c>
      <c r="I31" s="94">
        <f t="shared" si="2"/>
        <v>45888</v>
      </c>
      <c r="J31" s="95">
        <f t="shared" si="3"/>
        <v>45888</v>
      </c>
      <c r="K31" s="97"/>
      <c r="L31" s="97"/>
      <c r="M31" s="102" t="str">
        <f t="shared" si="8"/>
        <v/>
      </c>
      <c r="N31" s="99"/>
      <c r="O31" s="100"/>
      <c r="P31" s="103" t="str">
        <f t="shared" si="9"/>
        <v/>
      </c>
      <c r="Q31" s="58">
        <f t="shared" si="10"/>
        <v>45919</v>
      </c>
      <c r="R31" s="32">
        <f t="shared" si="11"/>
        <v>45919</v>
      </c>
      <c r="S31" s="79"/>
      <c r="T31" s="79"/>
      <c r="U31" s="49" t="str">
        <f t="shared" si="4"/>
        <v/>
      </c>
      <c r="V31" s="80"/>
      <c r="W31" s="83"/>
      <c r="X31" s="9" t="str">
        <f t="shared" si="5"/>
        <v/>
      </c>
    </row>
    <row r="32" spans="1:27" x14ac:dyDescent="0.2">
      <c r="A32" s="58">
        <f t="shared" si="6"/>
        <v>45858</v>
      </c>
      <c r="B32" s="32">
        <f t="shared" si="0"/>
        <v>45858</v>
      </c>
      <c r="C32" s="79"/>
      <c r="D32" s="79"/>
      <c r="E32" s="60" t="str">
        <f t="shared" si="1"/>
        <v/>
      </c>
      <c r="F32" s="80"/>
      <c r="G32" s="83"/>
      <c r="H32" s="88" t="str">
        <f t="shared" si="7"/>
        <v/>
      </c>
      <c r="I32" s="94">
        <f t="shared" si="2"/>
        <v>45889</v>
      </c>
      <c r="J32" s="95">
        <f t="shared" si="3"/>
        <v>45889</v>
      </c>
      <c r="K32" s="97"/>
      <c r="L32" s="97"/>
      <c r="M32" s="102" t="str">
        <f t="shared" si="8"/>
        <v/>
      </c>
      <c r="N32" s="99"/>
      <c r="O32" s="100"/>
      <c r="P32" s="103" t="str">
        <f t="shared" si="9"/>
        <v/>
      </c>
      <c r="Q32" s="58">
        <f t="shared" si="10"/>
        <v>45920</v>
      </c>
      <c r="R32" s="32">
        <f t="shared" si="11"/>
        <v>45920</v>
      </c>
      <c r="S32" s="79"/>
      <c r="T32" s="79"/>
      <c r="U32" s="49" t="str">
        <f t="shared" si="4"/>
        <v/>
      </c>
      <c r="V32" s="80"/>
      <c r="W32" s="83"/>
      <c r="X32" s="9" t="str">
        <f t="shared" si="5"/>
        <v/>
      </c>
    </row>
    <row r="33" spans="1:26" x14ac:dyDescent="0.2">
      <c r="A33" s="58">
        <f t="shared" si="6"/>
        <v>45859</v>
      </c>
      <c r="B33" s="32">
        <f t="shared" si="0"/>
        <v>45859</v>
      </c>
      <c r="C33" s="79"/>
      <c r="D33" s="79"/>
      <c r="E33" s="60" t="str">
        <f t="shared" si="1"/>
        <v/>
      </c>
      <c r="F33" s="80"/>
      <c r="G33" s="83"/>
      <c r="H33" s="88" t="str">
        <f t="shared" si="7"/>
        <v/>
      </c>
      <c r="I33" s="94">
        <f t="shared" si="2"/>
        <v>45890</v>
      </c>
      <c r="J33" s="95">
        <f t="shared" si="3"/>
        <v>45890</v>
      </c>
      <c r="K33" s="97"/>
      <c r="L33" s="97"/>
      <c r="M33" s="102" t="str">
        <f t="shared" si="8"/>
        <v/>
      </c>
      <c r="N33" s="99"/>
      <c r="O33" s="100"/>
      <c r="P33" s="103" t="str">
        <f t="shared" si="9"/>
        <v/>
      </c>
      <c r="Q33" s="58">
        <f t="shared" si="10"/>
        <v>45921</v>
      </c>
      <c r="R33" s="32">
        <f t="shared" si="11"/>
        <v>45921</v>
      </c>
      <c r="S33" s="79"/>
      <c r="T33" s="79"/>
      <c r="U33" s="49" t="str">
        <f t="shared" si="4"/>
        <v/>
      </c>
      <c r="V33" s="80"/>
      <c r="W33" s="83"/>
      <c r="X33" s="9" t="str">
        <f t="shared" si="5"/>
        <v/>
      </c>
    </row>
    <row r="34" spans="1:26" x14ac:dyDescent="0.2">
      <c r="A34" s="58">
        <f t="shared" si="6"/>
        <v>45860</v>
      </c>
      <c r="B34" s="32">
        <f t="shared" si="0"/>
        <v>45860</v>
      </c>
      <c r="C34" s="79"/>
      <c r="D34" s="79"/>
      <c r="E34" s="60" t="str">
        <f t="shared" si="1"/>
        <v/>
      </c>
      <c r="F34" s="80"/>
      <c r="G34" s="83"/>
      <c r="H34" s="88" t="str">
        <f t="shared" si="7"/>
        <v/>
      </c>
      <c r="I34" s="94">
        <f t="shared" si="2"/>
        <v>45891</v>
      </c>
      <c r="J34" s="95">
        <f t="shared" si="3"/>
        <v>45891</v>
      </c>
      <c r="K34" s="97"/>
      <c r="L34" s="97"/>
      <c r="M34" s="102" t="str">
        <f t="shared" si="8"/>
        <v/>
      </c>
      <c r="N34" s="99"/>
      <c r="O34" s="100"/>
      <c r="P34" s="103" t="str">
        <f t="shared" si="9"/>
        <v/>
      </c>
      <c r="Q34" s="58">
        <f t="shared" si="10"/>
        <v>45922</v>
      </c>
      <c r="R34" s="32">
        <f t="shared" si="11"/>
        <v>45922</v>
      </c>
      <c r="S34" s="79"/>
      <c r="T34" s="79"/>
      <c r="U34" s="49" t="str">
        <f t="shared" si="4"/>
        <v/>
      </c>
      <c r="V34" s="80"/>
      <c r="W34" s="83"/>
      <c r="X34" s="9" t="str">
        <f t="shared" si="5"/>
        <v/>
      </c>
    </row>
    <row r="35" spans="1:26" x14ac:dyDescent="0.2">
      <c r="A35" s="58">
        <f t="shared" si="6"/>
        <v>45861</v>
      </c>
      <c r="B35" s="32">
        <f t="shared" si="0"/>
        <v>45861</v>
      </c>
      <c r="C35" s="79"/>
      <c r="D35" s="79"/>
      <c r="E35" s="60" t="str">
        <f t="shared" si="1"/>
        <v/>
      </c>
      <c r="F35" s="80"/>
      <c r="G35" s="83"/>
      <c r="H35" s="88" t="str">
        <f t="shared" si="7"/>
        <v/>
      </c>
      <c r="I35" s="94">
        <f t="shared" si="2"/>
        <v>45892</v>
      </c>
      <c r="J35" s="95">
        <f t="shared" si="3"/>
        <v>45892</v>
      </c>
      <c r="K35" s="97"/>
      <c r="L35" s="97"/>
      <c r="M35" s="102" t="str">
        <f t="shared" si="8"/>
        <v/>
      </c>
      <c r="N35" s="99"/>
      <c r="O35" s="100"/>
      <c r="P35" s="103" t="str">
        <f t="shared" si="9"/>
        <v/>
      </c>
      <c r="Q35" s="58">
        <f t="shared" si="10"/>
        <v>45923</v>
      </c>
      <c r="R35" s="32">
        <f t="shared" si="11"/>
        <v>45923</v>
      </c>
      <c r="S35" s="79"/>
      <c r="T35" s="79"/>
      <c r="U35" s="49" t="str">
        <f t="shared" si="4"/>
        <v/>
      </c>
      <c r="V35" s="80"/>
      <c r="W35" s="83"/>
      <c r="X35" s="9" t="str">
        <f t="shared" si="5"/>
        <v/>
      </c>
    </row>
    <row r="36" spans="1:26" x14ac:dyDescent="0.2">
      <c r="A36" s="58">
        <f t="shared" si="6"/>
        <v>45862</v>
      </c>
      <c r="B36" s="32">
        <f t="shared" si="0"/>
        <v>45862</v>
      </c>
      <c r="C36" s="79"/>
      <c r="D36" s="79"/>
      <c r="E36" s="60" t="str">
        <f t="shared" si="1"/>
        <v/>
      </c>
      <c r="F36" s="80"/>
      <c r="G36" s="83"/>
      <c r="H36" s="88" t="str">
        <f t="shared" si="7"/>
        <v/>
      </c>
      <c r="I36" s="94">
        <f t="shared" si="2"/>
        <v>45893</v>
      </c>
      <c r="J36" s="95">
        <f t="shared" si="3"/>
        <v>45893</v>
      </c>
      <c r="K36" s="97"/>
      <c r="L36" s="97"/>
      <c r="M36" s="102" t="str">
        <f t="shared" si="8"/>
        <v/>
      </c>
      <c r="N36" s="99"/>
      <c r="O36" s="100"/>
      <c r="P36" s="103" t="str">
        <f t="shared" si="9"/>
        <v/>
      </c>
      <c r="Q36" s="58">
        <f t="shared" si="10"/>
        <v>45924</v>
      </c>
      <c r="R36" s="32">
        <f t="shared" si="11"/>
        <v>45924</v>
      </c>
      <c r="S36" s="79"/>
      <c r="T36" s="79"/>
      <c r="U36" s="49" t="str">
        <f t="shared" si="4"/>
        <v/>
      </c>
      <c r="V36" s="80"/>
      <c r="W36" s="83"/>
      <c r="X36" s="9" t="str">
        <f t="shared" si="5"/>
        <v/>
      </c>
    </row>
    <row r="37" spans="1:26" x14ac:dyDescent="0.2">
      <c r="A37" s="58">
        <f t="shared" si="6"/>
        <v>45863</v>
      </c>
      <c r="B37" s="32">
        <f t="shared" si="0"/>
        <v>45863</v>
      </c>
      <c r="C37" s="79"/>
      <c r="D37" s="79"/>
      <c r="E37" s="60" t="str">
        <f t="shared" si="1"/>
        <v/>
      </c>
      <c r="F37" s="80"/>
      <c r="G37" s="83"/>
      <c r="H37" s="88" t="str">
        <f t="shared" si="7"/>
        <v/>
      </c>
      <c r="I37" s="94">
        <f t="shared" si="2"/>
        <v>45894</v>
      </c>
      <c r="J37" s="95">
        <f t="shared" si="3"/>
        <v>45894</v>
      </c>
      <c r="K37" s="97"/>
      <c r="L37" s="97"/>
      <c r="M37" s="102" t="str">
        <f t="shared" si="8"/>
        <v/>
      </c>
      <c r="N37" s="99"/>
      <c r="O37" s="100"/>
      <c r="P37" s="103" t="str">
        <f t="shared" si="9"/>
        <v/>
      </c>
      <c r="Q37" s="58">
        <f t="shared" si="10"/>
        <v>45925</v>
      </c>
      <c r="R37" s="32">
        <f t="shared" si="11"/>
        <v>45925</v>
      </c>
      <c r="S37" s="79"/>
      <c r="T37" s="79"/>
      <c r="U37" s="49" t="str">
        <f t="shared" si="4"/>
        <v/>
      </c>
      <c r="V37" s="80"/>
      <c r="W37" s="83"/>
      <c r="X37" s="9" t="str">
        <f t="shared" si="5"/>
        <v/>
      </c>
    </row>
    <row r="38" spans="1:26" x14ac:dyDescent="0.2">
      <c r="A38" s="58">
        <f t="shared" si="6"/>
        <v>45864</v>
      </c>
      <c r="B38" s="32">
        <f t="shared" si="0"/>
        <v>45864</v>
      </c>
      <c r="C38" s="79"/>
      <c r="D38" s="79"/>
      <c r="E38" s="60" t="str">
        <f t="shared" si="1"/>
        <v/>
      </c>
      <c r="F38" s="80"/>
      <c r="G38" s="83"/>
      <c r="H38" s="88" t="str">
        <f t="shared" si="7"/>
        <v/>
      </c>
      <c r="I38" s="94">
        <f t="shared" si="2"/>
        <v>45895</v>
      </c>
      <c r="J38" s="95">
        <f t="shared" si="3"/>
        <v>45895</v>
      </c>
      <c r="K38" s="97"/>
      <c r="L38" s="97"/>
      <c r="M38" s="102" t="str">
        <f t="shared" si="8"/>
        <v/>
      </c>
      <c r="N38" s="99"/>
      <c r="O38" s="100"/>
      <c r="P38" s="103" t="str">
        <f t="shared" si="9"/>
        <v/>
      </c>
      <c r="Q38" s="58">
        <f t="shared" si="10"/>
        <v>45926</v>
      </c>
      <c r="R38" s="32">
        <f t="shared" si="11"/>
        <v>45926</v>
      </c>
      <c r="S38" s="79"/>
      <c r="T38" s="79"/>
      <c r="U38" s="49" t="str">
        <f t="shared" si="4"/>
        <v/>
      </c>
      <c r="V38" s="80"/>
      <c r="W38" s="83"/>
      <c r="X38" s="9" t="str">
        <f t="shared" si="5"/>
        <v/>
      </c>
    </row>
    <row r="39" spans="1:26" x14ac:dyDescent="0.2">
      <c r="A39" s="58">
        <f t="shared" si="6"/>
        <v>45865</v>
      </c>
      <c r="B39" s="32">
        <f t="shared" si="0"/>
        <v>45865</v>
      </c>
      <c r="C39" s="79"/>
      <c r="D39" s="79"/>
      <c r="E39" s="60" t="str">
        <f t="shared" si="1"/>
        <v/>
      </c>
      <c r="F39" s="80"/>
      <c r="G39" s="83"/>
      <c r="H39" s="88" t="str">
        <f t="shared" si="7"/>
        <v/>
      </c>
      <c r="I39" s="94">
        <f t="shared" si="2"/>
        <v>45896</v>
      </c>
      <c r="J39" s="95">
        <f t="shared" si="3"/>
        <v>45896</v>
      </c>
      <c r="K39" s="97"/>
      <c r="L39" s="97"/>
      <c r="M39" s="102" t="str">
        <f t="shared" si="8"/>
        <v/>
      </c>
      <c r="N39" s="99"/>
      <c r="O39" s="100"/>
      <c r="P39" s="103" t="str">
        <f t="shared" si="9"/>
        <v/>
      </c>
      <c r="Q39" s="58">
        <f t="shared" si="10"/>
        <v>45927</v>
      </c>
      <c r="R39" s="32">
        <f t="shared" si="11"/>
        <v>45927</v>
      </c>
      <c r="S39" s="79"/>
      <c r="T39" s="79"/>
      <c r="U39" s="49" t="str">
        <f t="shared" si="4"/>
        <v/>
      </c>
      <c r="V39" s="80"/>
      <c r="W39" s="83"/>
      <c r="X39" s="9" t="str">
        <f t="shared" si="5"/>
        <v/>
      </c>
    </row>
    <row r="40" spans="1:26" x14ac:dyDescent="0.2">
      <c r="A40" s="58">
        <f t="shared" si="6"/>
        <v>45866</v>
      </c>
      <c r="B40" s="32">
        <f t="shared" si="0"/>
        <v>45866</v>
      </c>
      <c r="C40" s="79"/>
      <c r="D40" s="79"/>
      <c r="E40" s="60" t="str">
        <f t="shared" si="1"/>
        <v/>
      </c>
      <c r="F40" s="80"/>
      <c r="G40" s="83"/>
      <c r="H40" s="88" t="str">
        <f t="shared" si="7"/>
        <v/>
      </c>
      <c r="I40" s="94">
        <f t="shared" si="2"/>
        <v>45897</v>
      </c>
      <c r="J40" s="95">
        <f t="shared" si="3"/>
        <v>45897</v>
      </c>
      <c r="K40" s="97"/>
      <c r="L40" s="97"/>
      <c r="M40" s="102" t="str">
        <f t="shared" si="8"/>
        <v/>
      </c>
      <c r="N40" s="99"/>
      <c r="O40" s="100"/>
      <c r="P40" s="103" t="str">
        <f t="shared" si="9"/>
        <v/>
      </c>
      <c r="Q40" s="58">
        <f t="shared" si="10"/>
        <v>45928</v>
      </c>
      <c r="R40" s="32">
        <f t="shared" si="11"/>
        <v>45928</v>
      </c>
      <c r="S40" s="79"/>
      <c r="T40" s="79"/>
      <c r="U40" s="49" t="str">
        <f t="shared" si="4"/>
        <v/>
      </c>
      <c r="V40" s="80"/>
      <c r="W40" s="83"/>
      <c r="X40" s="9" t="str">
        <f t="shared" si="5"/>
        <v/>
      </c>
    </row>
    <row r="41" spans="1:26" x14ac:dyDescent="0.2">
      <c r="A41" s="58">
        <f t="shared" si="6"/>
        <v>45867</v>
      </c>
      <c r="B41" s="32">
        <f t="shared" si="0"/>
        <v>45867</v>
      </c>
      <c r="C41" s="79"/>
      <c r="D41" s="79"/>
      <c r="E41" s="60" t="str">
        <f t="shared" si="1"/>
        <v/>
      </c>
      <c r="F41" s="80"/>
      <c r="G41" s="83"/>
      <c r="H41" s="88" t="str">
        <f>IF(G41="","",VLOOKUP(G41,$Z$15:$AA$32,2,0))</f>
        <v/>
      </c>
      <c r="I41" s="94">
        <f t="shared" si="2"/>
        <v>45898</v>
      </c>
      <c r="J41" s="95">
        <f t="shared" si="3"/>
        <v>45898</v>
      </c>
      <c r="K41" s="97"/>
      <c r="L41" s="97"/>
      <c r="M41" s="102" t="str">
        <f t="shared" si="8"/>
        <v/>
      </c>
      <c r="N41" s="99"/>
      <c r="O41" s="100"/>
      <c r="P41" s="103" t="str">
        <f t="shared" si="9"/>
        <v/>
      </c>
      <c r="Q41" s="58">
        <f t="shared" si="10"/>
        <v>45929</v>
      </c>
      <c r="R41" s="32">
        <f t="shared" si="11"/>
        <v>45929</v>
      </c>
      <c r="S41" s="79"/>
      <c r="T41" s="79"/>
      <c r="U41" s="49" t="str">
        <f t="shared" si="4"/>
        <v/>
      </c>
      <c r="V41" s="80"/>
      <c r="W41" s="83"/>
      <c r="X41" s="9" t="str">
        <f t="shared" si="5"/>
        <v/>
      </c>
    </row>
    <row r="42" spans="1:26" x14ac:dyDescent="0.2">
      <c r="A42" s="58">
        <f t="shared" si="6"/>
        <v>45868</v>
      </c>
      <c r="B42" s="32">
        <f t="shared" si="0"/>
        <v>45868</v>
      </c>
      <c r="C42" s="79"/>
      <c r="D42" s="79"/>
      <c r="E42" s="60" t="str">
        <f t="shared" si="1"/>
        <v/>
      </c>
      <c r="F42" s="80"/>
      <c r="G42" s="83"/>
      <c r="H42" s="88" t="str">
        <f t="shared" si="7"/>
        <v/>
      </c>
      <c r="I42" s="94">
        <f t="shared" si="2"/>
        <v>45899</v>
      </c>
      <c r="J42" s="95">
        <f t="shared" si="3"/>
        <v>45899</v>
      </c>
      <c r="K42" s="97"/>
      <c r="L42" s="97"/>
      <c r="M42" s="102" t="str">
        <f t="shared" si="8"/>
        <v/>
      </c>
      <c r="N42" s="99"/>
      <c r="O42" s="100"/>
      <c r="P42" s="103" t="str">
        <f t="shared" si="9"/>
        <v/>
      </c>
      <c r="Q42" s="58">
        <f t="shared" si="10"/>
        <v>45930</v>
      </c>
      <c r="R42" s="32">
        <f t="shared" si="11"/>
        <v>45930</v>
      </c>
      <c r="S42" s="79"/>
      <c r="T42" s="79"/>
      <c r="U42" s="49" t="str">
        <f t="shared" si="4"/>
        <v/>
      </c>
      <c r="V42" s="80"/>
      <c r="W42" s="83"/>
      <c r="X42" s="9" t="str">
        <f t="shared" si="5"/>
        <v/>
      </c>
    </row>
    <row r="43" spans="1:26" x14ac:dyDescent="0.2">
      <c r="A43" s="58">
        <f t="shared" si="6"/>
        <v>45869</v>
      </c>
      <c r="B43" s="32">
        <f t="shared" ref="B43" si="12">A43</f>
        <v>45869</v>
      </c>
      <c r="C43" s="79"/>
      <c r="D43" s="79"/>
      <c r="E43" s="60" t="str">
        <f t="shared" ref="E43" si="13">IF(ISBLANK(C43),"",ROUNDDOWN((D43-C43)*24*60/45,0))</f>
        <v/>
      </c>
      <c r="F43" s="80"/>
      <c r="G43" s="83"/>
      <c r="H43" s="88" t="str">
        <f t="shared" ref="H43" si="14">IF(G43="","",VLOOKUP(G43,$Z$15:$AA$32,2,0))</f>
        <v/>
      </c>
      <c r="I43" s="94">
        <f t="shared" si="2"/>
        <v>45900</v>
      </c>
      <c r="J43" s="95">
        <f t="shared" si="3"/>
        <v>45900</v>
      </c>
      <c r="K43" s="97"/>
      <c r="L43" s="97"/>
      <c r="M43" s="102" t="str">
        <f t="shared" si="8"/>
        <v/>
      </c>
      <c r="N43" s="99"/>
      <c r="O43" s="100"/>
      <c r="P43" s="103" t="str">
        <f t="shared" si="9"/>
        <v/>
      </c>
      <c r="Q43" s="58" t="str">
        <f t="shared" si="10"/>
        <v/>
      </c>
      <c r="R43" s="32" t="str">
        <f t="shared" si="11"/>
        <v/>
      </c>
      <c r="S43" s="79"/>
      <c r="T43" s="79"/>
      <c r="U43" s="49" t="str">
        <f t="shared" si="4"/>
        <v/>
      </c>
      <c r="V43" s="50"/>
      <c r="W43" s="54"/>
      <c r="X43" s="9" t="str">
        <f t="shared" si="5"/>
        <v/>
      </c>
    </row>
    <row r="44" spans="1:26" ht="24.75" customHeight="1" thickBot="1" x14ac:dyDescent="0.25">
      <c r="A44" s="138" t="s">
        <v>11</v>
      </c>
      <c r="B44" s="139"/>
      <c r="C44" s="139"/>
      <c r="D44" s="140"/>
      <c r="E44" s="61">
        <f>SUM(E13:E43)</f>
        <v>0</v>
      </c>
      <c r="F44" s="51"/>
      <c r="G44" s="55"/>
      <c r="H44" s="89"/>
      <c r="I44" s="138" t="s">
        <v>11</v>
      </c>
      <c r="J44" s="139"/>
      <c r="K44" s="139"/>
      <c r="L44" s="140"/>
      <c r="M44" s="10">
        <f>SUM(M13:M43)</f>
        <v>0</v>
      </c>
      <c r="N44" s="29"/>
      <c r="O44" s="56"/>
      <c r="P44" s="31"/>
      <c r="Q44" s="138" t="s">
        <v>11</v>
      </c>
      <c r="R44" s="139"/>
      <c r="S44" s="139"/>
      <c r="T44" s="140"/>
      <c r="U44" s="10">
        <f>SUM(U13:U43)</f>
        <v>0</v>
      </c>
      <c r="V44" s="11"/>
      <c r="W44" s="57"/>
      <c r="X44" s="12"/>
    </row>
    <row r="45" spans="1:26" ht="29.25" customHeight="1" x14ac:dyDescent="0.2">
      <c r="A45" s="123">
        <f>J45*P45</f>
        <v>0</v>
      </c>
      <c r="B45" s="124"/>
      <c r="C45" s="124"/>
      <c r="D45" s="125"/>
      <c r="H45" s="73" t="s">
        <v>40</v>
      </c>
      <c r="I45" s="21"/>
      <c r="J45" s="136">
        <f>E44+M44+U44</f>
        <v>0</v>
      </c>
      <c r="K45" s="136"/>
      <c r="L45" s="137"/>
      <c r="P45" s="30">
        <f>'1-Quartal'!$P$45</f>
        <v>5.5</v>
      </c>
      <c r="X45" s="18"/>
    </row>
    <row r="46" spans="1:26" x14ac:dyDescent="0.2">
      <c r="A46" s="126" t="s">
        <v>13</v>
      </c>
      <c r="B46" s="127"/>
      <c r="C46" s="128"/>
      <c r="D46" s="129"/>
      <c r="E46" s="22"/>
      <c r="F46" s="22"/>
      <c r="G46" s="22"/>
      <c r="H46" s="74" t="s">
        <v>16</v>
      </c>
      <c r="I46" s="24"/>
      <c r="J46" s="25" t="s">
        <v>14</v>
      </c>
      <c r="K46" s="25"/>
      <c r="L46" s="26"/>
      <c r="M46" s="22"/>
      <c r="N46" s="22"/>
      <c r="O46" s="22"/>
      <c r="P46" s="27" t="s">
        <v>15</v>
      </c>
      <c r="X46" s="18"/>
    </row>
    <row r="47" spans="1:26" ht="47.25" customHeight="1" x14ac:dyDescent="0.2">
      <c r="A47" s="130"/>
      <c r="B47" s="131"/>
      <c r="C47" s="52"/>
      <c r="D47" s="132" t="str">
        <f>'1-Quartal'!$D$47</f>
        <v>Max Mustermann</v>
      </c>
      <c r="E47" s="133"/>
      <c r="F47" s="133"/>
      <c r="G47" s="133"/>
      <c r="H47" s="133"/>
      <c r="I47" s="133"/>
      <c r="J47" s="133"/>
      <c r="K47" s="133"/>
      <c r="L47" s="134"/>
      <c r="M47" s="155"/>
      <c r="N47" s="149"/>
      <c r="O47" s="52"/>
      <c r="P47" s="13"/>
      <c r="Q47" s="148"/>
      <c r="R47" s="148"/>
      <c r="S47" s="148"/>
      <c r="T47" s="148"/>
      <c r="U47" s="148"/>
      <c r="V47" s="148"/>
      <c r="W47" s="148"/>
      <c r="X47" s="149"/>
    </row>
    <row r="48" spans="1:26" s="14" customFormat="1" ht="17.25" customHeight="1" x14ac:dyDescent="0.2">
      <c r="A48" s="150" t="s">
        <v>3</v>
      </c>
      <c r="B48" s="156"/>
      <c r="C48" s="23"/>
      <c r="D48" s="152" t="s">
        <v>12</v>
      </c>
      <c r="E48" s="153"/>
      <c r="F48" s="153"/>
      <c r="G48" s="153"/>
      <c r="H48" s="153"/>
      <c r="I48" s="153"/>
      <c r="J48" s="153"/>
      <c r="K48" s="53"/>
      <c r="L48" s="23"/>
      <c r="M48" s="150" t="s">
        <v>3</v>
      </c>
      <c r="N48" s="151"/>
      <c r="O48" s="23"/>
      <c r="P48" s="152" t="s">
        <v>18</v>
      </c>
      <c r="Q48" s="153"/>
      <c r="R48" s="153"/>
      <c r="S48" s="153"/>
      <c r="T48" s="153"/>
      <c r="U48" s="153"/>
      <c r="V48" s="153"/>
      <c r="W48" s="153"/>
      <c r="X48" s="154"/>
      <c r="Z48" s="19"/>
    </row>
    <row r="49" spans="8:8" x14ac:dyDescent="0.2">
      <c r="H49" s="75"/>
    </row>
    <row r="50" spans="8:8" x14ac:dyDescent="0.2">
      <c r="H50" s="75"/>
    </row>
    <row r="51" spans="8:8" x14ac:dyDescent="0.2">
      <c r="H51" s="75"/>
    </row>
    <row r="52" spans="8:8" x14ac:dyDescent="0.2">
      <c r="H52" s="75"/>
    </row>
    <row r="53" spans="8:8" x14ac:dyDescent="0.2">
      <c r="H53" s="75"/>
    </row>
    <row r="54" spans="8:8" x14ac:dyDescent="0.2">
      <c r="H54" s="75"/>
    </row>
    <row r="55" spans="8:8" x14ac:dyDescent="0.2">
      <c r="H55" s="75"/>
    </row>
    <row r="56" spans="8:8" x14ac:dyDescent="0.2">
      <c r="H56" s="75"/>
    </row>
    <row r="57" spans="8:8" x14ac:dyDescent="0.2">
      <c r="H57" s="75"/>
    </row>
    <row r="58" spans="8:8" x14ac:dyDescent="0.2">
      <c r="H58" s="75"/>
    </row>
    <row r="59" spans="8:8" x14ac:dyDescent="0.2">
      <c r="H59" s="75"/>
    </row>
    <row r="60" spans="8:8" x14ac:dyDescent="0.2">
      <c r="H60" s="75"/>
    </row>
    <row r="61" spans="8:8" x14ac:dyDescent="0.2">
      <c r="H61" s="75"/>
    </row>
    <row r="62" spans="8:8" x14ac:dyDescent="0.2">
      <c r="H62" s="75"/>
    </row>
    <row r="63" spans="8:8" x14ac:dyDescent="0.2">
      <c r="H63" s="75"/>
    </row>
    <row r="64" spans="8:8" x14ac:dyDescent="0.2">
      <c r="H64" s="75"/>
    </row>
    <row r="65" spans="8:8" x14ac:dyDescent="0.2">
      <c r="H65" s="75"/>
    </row>
    <row r="66" spans="8:8" x14ac:dyDescent="0.2">
      <c r="H66" s="75"/>
    </row>
    <row r="67" spans="8:8" x14ac:dyDescent="0.2">
      <c r="H67" s="75"/>
    </row>
    <row r="68" spans="8:8" x14ac:dyDescent="0.2">
      <c r="H68" s="75"/>
    </row>
    <row r="69" spans="8:8" x14ac:dyDescent="0.2">
      <c r="H69" s="75"/>
    </row>
    <row r="70" spans="8:8" x14ac:dyDescent="0.2">
      <c r="H70" s="75"/>
    </row>
    <row r="71" spans="8:8" x14ac:dyDescent="0.2">
      <c r="H71" s="75"/>
    </row>
    <row r="72" spans="8:8" x14ac:dyDescent="0.2">
      <c r="H72" s="75"/>
    </row>
    <row r="73" spans="8:8" x14ac:dyDescent="0.2">
      <c r="H73" s="75"/>
    </row>
    <row r="74" spans="8:8" x14ac:dyDescent="0.2">
      <c r="H74" s="75"/>
    </row>
    <row r="75" spans="8:8" x14ac:dyDescent="0.2">
      <c r="H75" s="75"/>
    </row>
    <row r="76" spans="8:8" x14ac:dyDescent="0.2">
      <c r="H76" s="75"/>
    </row>
    <row r="77" spans="8:8" x14ac:dyDescent="0.2">
      <c r="H77" s="75"/>
    </row>
    <row r="78" spans="8:8" x14ac:dyDescent="0.2">
      <c r="H78" s="75"/>
    </row>
    <row r="79" spans="8:8" x14ac:dyDescent="0.2">
      <c r="H79" s="75"/>
    </row>
    <row r="80" spans="8:8" x14ac:dyDescent="0.2">
      <c r="H80" s="75"/>
    </row>
    <row r="81" spans="8:8" x14ac:dyDescent="0.2">
      <c r="H81" s="75"/>
    </row>
    <row r="82" spans="8:8" x14ac:dyDescent="0.2">
      <c r="H82" s="75"/>
    </row>
    <row r="83" spans="8:8" x14ac:dyDescent="0.2">
      <c r="H83" s="75"/>
    </row>
    <row r="84" spans="8:8" x14ac:dyDescent="0.2">
      <c r="H84" s="75"/>
    </row>
    <row r="85" spans="8:8" x14ac:dyDescent="0.2">
      <c r="H85" s="75"/>
    </row>
    <row r="86" spans="8:8" x14ac:dyDescent="0.2">
      <c r="H86" s="75"/>
    </row>
    <row r="87" spans="8:8" x14ac:dyDescent="0.2">
      <c r="H87" s="75"/>
    </row>
    <row r="88" spans="8:8" x14ac:dyDescent="0.2">
      <c r="H88" s="75"/>
    </row>
    <row r="89" spans="8:8" x14ac:dyDescent="0.2">
      <c r="H89" s="75"/>
    </row>
    <row r="90" spans="8:8" x14ac:dyDescent="0.2">
      <c r="H90" s="75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43">
    <cfRule type="expression" dxfId="10" priority="6">
      <formula>WEEKDAY($A13,2)&gt;5</formula>
    </cfRule>
  </conditionalFormatting>
  <conditionalFormatting sqref="A43:H43">
    <cfRule type="expression" dxfId="9" priority="3">
      <formula>WEEKDAY($I43,2)&gt;5</formula>
    </cfRule>
  </conditionalFormatting>
  <conditionalFormatting sqref="I13:P43">
    <cfRule type="expression" dxfId="8" priority="5">
      <formula>WEEKDAY($I13,2)&gt;5</formula>
    </cfRule>
  </conditionalFormatting>
  <conditionalFormatting sqref="Q13:X43">
    <cfRule type="expression" dxfId="7" priority="4">
      <formula>WEEKDAY($Q13,2)&gt;5</formula>
    </cfRule>
  </conditionalFormatting>
  <conditionalFormatting sqref="Q16:X16">
    <cfRule type="expression" dxfId="6" priority="2">
      <formula>WEEKDAY($I16,2)&gt;5</formula>
    </cfRule>
  </conditionalFormatting>
  <conditionalFormatting sqref="Q23:X23">
    <cfRule type="expression" dxfId="5" priority="1">
      <formula>WEEKDAY($I23,2)&gt;5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9217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9217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A90"/>
  <sheetViews>
    <sheetView zoomScaleNormal="100" workbookViewId="0">
      <pane ySplit="12" topLeftCell="A13" activePane="bottomLeft" state="frozen"/>
      <selection activeCell="A3" sqref="A3:D3"/>
      <selection pane="bottomLeft" activeCell="C13" sqref="C13"/>
    </sheetView>
  </sheetViews>
  <sheetFormatPr baseColWidth="10" defaultRowHeight="12.75" x14ac:dyDescent="0.2"/>
  <cols>
    <col min="1" max="1" width="8.7109375" customWidth="1"/>
    <col min="2" max="4" width="5.7109375" customWidth="1"/>
    <col min="5" max="5" width="7.5703125" customWidth="1"/>
    <col min="6" max="6" width="4.140625" customWidth="1"/>
    <col min="7" max="7" width="3.85546875" customWidth="1"/>
    <col min="8" max="8" width="15.7109375" style="59" customWidth="1"/>
    <col min="9" max="9" width="8.7109375" customWidth="1"/>
    <col min="10" max="12" width="5.7109375" customWidth="1"/>
    <col min="13" max="13" width="7.28515625" customWidth="1"/>
    <col min="14" max="14" width="4.140625" customWidth="1"/>
    <col min="15" max="15" width="3.85546875" customWidth="1"/>
    <col min="16" max="16" width="15.7109375" customWidth="1"/>
    <col min="17" max="17" width="8.7109375" customWidth="1"/>
    <col min="18" max="20" width="5.7109375" customWidth="1"/>
    <col min="21" max="21" width="8" customWidth="1"/>
    <col min="22" max="22" width="4.140625" customWidth="1"/>
    <col min="23" max="23" width="3.85546875" customWidth="1"/>
    <col min="24" max="24" width="15.7109375" customWidth="1"/>
    <col min="26" max="26" width="11.42578125" style="62"/>
    <col min="27" max="27" width="17.42578125" bestFit="1" customWidth="1"/>
  </cols>
  <sheetData>
    <row r="1" spans="1:27" x14ac:dyDescent="0.2">
      <c r="A1" s="15"/>
      <c r="B1" s="8"/>
      <c r="C1" s="8"/>
      <c r="D1" s="8"/>
      <c r="E1" s="8"/>
      <c r="F1" s="8"/>
      <c r="G1" s="8"/>
      <c r="H1" s="6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6"/>
    </row>
    <row r="2" spans="1:27" ht="0.75" customHeight="1" x14ac:dyDescent="0.2">
      <c r="A2" s="15"/>
      <c r="B2" s="8"/>
      <c r="X2" s="18"/>
    </row>
    <row r="3" spans="1:27" ht="38.25" customHeight="1" x14ac:dyDescent="0.2">
      <c r="A3" s="17"/>
      <c r="E3" s="157" t="s">
        <v>0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X3" s="18"/>
    </row>
    <row r="4" spans="1:27" ht="32.25" customHeight="1" x14ac:dyDescent="0.2">
      <c r="A4" s="17"/>
      <c r="E4" s="158" t="s">
        <v>1</v>
      </c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69" t="str">
        <f>'1-Quartal'!$U$4</f>
        <v>Fußball</v>
      </c>
      <c r="V4" s="169"/>
      <c r="W4" s="169"/>
      <c r="X4" s="170"/>
    </row>
    <row r="5" spans="1:27" ht="12.75" hidden="1" customHeight="1" x14ac:dyDescent="0.2">
      <c r="A5" s="17"/>
      <c r="E5" s="28"/>
      <c r="F5" s="28"/>
      <c r="G5" s="28"/>
      <c r="H5" s="67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19"/>
      <c r="X5" s="18"/>
    </row>
    <row r="6" spans="1:27" ht="13.5" customHeight="1" x14ac:dyDescent="0.2">
      <c r="A6" s="17"/>
      <c r="I6" s="158" t="str">
        <f>'1-Quartal'!$I$6</f>
        <v>Max Mustermann</v>
      </c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63" t="s">
        <v>9</v>
      </c>
      <c r="V6" s="163"/>
      <c r="W6" s="163"/>
      <c r="X6" s="164"/>
      <c r="Y6" s="65"/>
      <c r="Z6" s="87" t="s">
        <v>30</v>
      </c>
      <c r="AA6" s="64"/>
    </row>
    <row r="7" spans="1:27" ht="12" customHeight="1" x14ac:dyDescent="0.2">
      <c r="A7" s="17"/>
      <c r="D7" s="172">
        <f>'1-Quartal'!$D$7</f>
        <v>2025</v>
      </c>
      <c r="E7" s="172"/>
      <c r="F7" s="4"/>
      <c r="G7" s="4"/>
      <c r="H7" s="6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74" t="str">
        <f>'1-Quartal'!$U$7</f>
        <v>U 7 Jun.</v>
      </c>
      <c r="V7" s="174"/>
      <c r="W7" s="174"/>
      <c r="X7" s="175"/>
      <c r="Y7" s="65"/>
      <c r="Z7" s="87" t="s">
        <v>31</v>
      </c>
      <c r="AA7" s="65"/>
    </row>
    <row r="8" spans="1:27" ht="18.75" customHeight="1" x14ac:dyDescent="0.2">
      <c r="A8" s="21"/>
      <c r="B8" s="6"/>
      <c r="C8" s="6"/>
      <c r="D8" s="173"/>
      <c r="E8" s="173"/>
      <c r="F8" s="1"/>
      <c r="G8" s="1"/>
      <c r="H8" s="69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36"/>
      <c r="V8" s="136"/>
      <c r="W8" s="136"/>
      <c r="X8" s="137"/>
      <c r="Z8" s="65" t="s">
        <v>58</v>
      </c>
    </row>
    <row r="9" spans="1:27" x14ac:dyDescent="0.2">
      <c r="A9" s="17"/>
      <c r="D9" s="147" t="s">
        <v>2</v>
      </c>
      <c r="E9" s="147"/>
      <c r="I9" s="163" t="s">
        <v>8</v>
      </c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 t="s">
        <v>7</v>
      </c>
      <c r="V9" s="163"/>
      <c r="W9" s="163"/>
      <c r="X9" s="164"/>
    </row>
    <row r="10" spans="1:27" ht="6" customHeight="1" thickBot="1" x14ac:dyDescent="0.25">
      <c r="A10" s="17"/>
      <c r="U10" s="5"/>
      <c r="V10" s="5"/>
      <c r="W10" s="5"/>
      <c r="X10" s="20"/>
    </row>
    <row r="11" spans="1:27" ht="21" customHeight="1" thickBot="1" x14ac:dyDescent="0.25">
      <c r="A11" s="161">
        <f>DATE($D$7,10,1)</f>
        <v>45931</v>
      </c>
      <c r="B11" s="161"/>
      <c r="C11" s="161"/>
      <c r="D11" s="162"/>
      <c r="E11" s="162"/>
      <c r="F11" s="162"/>
      <c r="G11" s="162"/>
      <c r="H11" s="162"/>
      <c r="I11" s="161">
        <f>DATE($D$7,11,1)</f>
        <v>45962</v>
      </c>
      <c r="J11" s="161"/>
      <c r="K11" s="161"/>
      <c r="L11" s="162"/>
      <c r="M11" s="162"/>
      <c r="N11" s="162"/>
      <c r="O11" s="162"/>
      <c r="P11" s="162"/>
      <c r="Q11" s="161">
        <f>DATE($D$7,12,1)</f>
        <v>45992</v>
      </c>
      <c r="R11" s="161"/>
      <c r="S11" s="161"/>
      <c r="T11" s="162"/>
      <c r="U11" s="162"/>
      <c r="V11" s="162"/>
      <c r="W11" s="162"/>
      <c r="X11" s="162"/>
    </row>
    <row r="12" spans="1:27" ht="31.5" customHeight="1" thickBot="1" x14ac:dyDescent="0.25">
      <c r="A12" s="2" t="s">
        <v>3</v>
      </c>
      <c r="B12" s="2" t="s">
        <v>10</v>
      </c>
      <c r="C12" s="141" t="s">
        <v>27</v>
      </c>
      <c r="D12" s="142"/>
      <c r="E12" s="3" t="s">
        <v>6</v>
      </c>
      <c r="F12" s="3" t="s">
        <v>5</v>
      </c>
      <c r="G12" s="3" t="s">
        <v>29</v>
      </c>
      <c r="H12" s="70" t="s">
        <v>4</v>
      </c>
      <c r="I12" s="2" t="s">
        <v>3</v>
      </c>
      <c r="J12" s="2" t="s">
        <v>10</v>
      </c>
      <c r="K12" s="141" t="s">
        <v>28</v>
      </c>
      <c r="L12" s="142"/>
      <c r="M12" s="3" t="s">
        <v>6</v>
      </c>
      <c r="N12" s="3" t="s">
        <v>5</v>
      </c>
      <c r="O12" s="3" t="s">
        <v>29</v>
      </c>
      <c r="P12" s="2" t="s">
        <v>4</v>
      </c>
      <c r="Q12" s="2" t="s">
        <v>3</v>
      </c>
      <c r="R12" s="2" t="s">
        <v>10</v>
      </c>
      <c r="S12" s="141" t="s">
        <v>28</v>
      </c>
      <c r="T12" s="142"/>
      <c r="U12" s="3" t="s">
        <v>6</v>
      </c>
      <c r="V12" s="3" t="s">
        <v>5</v>
      </c>
      <c r="W12" s="3" t="s">
        <v>29</v>
      </c>
      <c r="X12" s="2" t="s">
        <v>4</v>
      </c>
    </row>
    <row r="13" spans="1:27" x14ac:dyDescent="0.2">
      <c r="A13" s="58">
        <f>A11</f>
        <v>45931</v>
      </c>
      <c r="B13" s="32">
        <f>A13</f>
        <v>45931</v>
      </c>
      <c r="C13" s="79"/>
      <c r="D13" s="79"/>
      <c r="E13" s="60" t="str">
        <f t="shared" ref="E13:E43" si="0">IF(ISBLANK(C13),"",ROUNDDOWN((D13-C13)*24*60/45,0))</f>
        <v/>
      </c>
      <c r="F13" s="80" t="s">
        <v>62</v>
      </c>
      <c r="G13" s="83"/>
      <c r="H13" s="71" t="str">
        <f>IF(G13="","",VLOOKUP(G13,$Z$15:$AA$32,2,0))</f>
        <v/>
      </c>
      <c r="I13" s="104">
        <f>I11</f>
        <v>45962</v>
      </c>
      <c r="J13" s="105">
        <f>I13</f>
        <v>45962</v>
      </c>
      <c r="K13" s="107"/>
      <c r="L13" s="107"/>
      <c r="M13" s="114" t="str">
        <f t="shared" ref="M13:M42" si="1">IF(ISBLANK(K13),"",ROUNDDOWN((L13-K13)*24*60/45,0))</f>
        <v/>
      </c>
      <c r="N13" s="109"/>
      <c r="O13" s="110"/>
      <c r="P13" s="115" t="str">
        <f>IF(O13="","",VLOOKUP(O13,$Z$15:$AA$32,2,0))</f>
        <v/>
      </c>
      <c r="Q13" s="58">
        <f>Q11</f>
        <v>45992</v>
      </c>
      <c r="R13" s="32">
        <f>Q13</f>
        <v>45992</v>
      </c>
      <c r="S13" s="79"/>
      <c r="T13" s="79"/>
      <c r="U13" s="60" t="str">
        <f>IF(ISBLANK(S13),"",ROUNDDOWN((T13-S13)*24*60/45,0))</f>
        <v/>
      </c>
      <c r="V13" s="80"/>
      <c r="W13" s="83"/>
      <c r="X13" s="71" t="str">
        <f>IF(W13="","",VLOOKUP(W13,$Z$15:$AA$32,2,0))</f>
        <v/>
      </c>
    </row>
    <row r="14" spans="1:27" x14ac:dyDescent="0.2">
      <c r="A14" s="58">
        <f>IF(A13="","",IF(MONTH(A13+1)=MONTH($A$13),A13+1,""))</f>
        <v>45932</v>
      </c>
      <c r="B14" s="32">
        <f t="shared" ref="B14:B43" si="2">A14</f>
        <v>45932</v>
      </c>
      <c r="C14" s="79"/>
      <c r="D14" s="79"/>
      <c r="E14" s="60" t="str">
        <f>IF(ISBLANK(C14),"",ROUNDDOWN((D14-C14)*24*60/45,0))</f>
        <v/>
      </c>
      <c r="F14" s="80"/>
      <c r="G14" s="83"/>
      <c r="H14" s="71" t="str">
        <f t="shared" ref="H14:H43" si="3">IF(G14="","",VLOOKUP(G14,$Z$15:$AA$32,2,0))</f>
        <v/>
      </c>
      <c r="I14" s="94">
        <f>IF(I13="","",IF(MONTH(I13+1)=MONTH($I$13),I13+1,""))</f>
        <v>45963</v>
      </c>
      <c r="J14" s="95">
        <f t="shared" ref="J14:J43" si="4">I14</f>
        <v>45963</v>
      </c>
      <c r="K14" s="97"/>
      <c r="L14" s="97"/>
      <c r="M14" s="102" t="str">
        <f t="shared" si="1"/>
        <v/>
      </c>
      <c r="N14" s="99"/>
      <c r="O14" s="100"/>
      <c r="P14" s="103" t="str">
        <f t="shared" ref="P14:P42" si="5">IF(O14="","",VLOOKUP(O14,$Z$15:$AA$32,2,0))</f>
        <v/>
      </c>
      <c r="Q14" s="58">
        <f>IF(Q13="","",IF(MONTH(Q13+1)=MONTH($Q$13),Q13+1,""))</f>
        <v>45993</v>
      </c>
      <c r="R14" s="32">
        <f>Q14</f>
        <v>45993</v>
      </c>
      <c r="S14" s="79"/>
      <c r="T14" s="79"/>
      <c r="U14" s="60" t="str">
        <f t="shared" ref="U14:U43" si="6">IF(ISBLANK(S14),"",ROUNDDOWN((T14-S14)*24*60/45,0))</f>
        <v/>
      </c>
      <c r="V14" s="80"/>
      <c r="W14" s="83"/>
      <c r="X14" s="71" t="str">
        <f t="shared" ref="X14:X43" si="7">IF(W14="","",VLOOKUP(W14,$Z$15:$AA$32,2,0))</f>
        <v/>
      </c>
    </row>
    <row r="15" spans="1:27" x14ac:dyDescent="0.2">
      <c r="A15" s="104">
        <f t="shared" ref="A15:A43" si="8">IF(A14="","",IF(MONTH(A14+1)=MONTH($A$13),A14+1,""))</f>
        <v>45933</v>
      </c>
      <c r="B15" s="105">
        <f t="shared" si="2"/>
        <v>45933</v>
      </c>
      <c r="C15" s="107"/>
      <c r="D15" s="107"/>
      <c r="E15" s="114" t="str">
        <f t="shared" si="0"/>
        <v/>
      </c>
      <c r="F15" s="109"/>
      <c r="G15" s="110"/>
      <c r="H15" s="115" t="str">
        <f t="shared" si="3"/>
        <v/>
      </c>
      <c r="I15" s="94">
        <f t="shared" ref="I15:I42" si="9">IF(I14="","",IF(MONTH(I14+1)=MONTH($I$13),I14+1,""))</f>
        <v>45964</v>
      </c>
      <c r="J15" s="95">
        <f t="shared" si="4"/>
        <v>45964</v>
      </c>
      <c r="K15" s="97"/>
      <c r="L15" s="97"/>
      <c r="M15" s="102" t="str">
        <f t="shared" si="1"/>
        <v/>
      </c>
      <c r="N15" s="99"/>
      <c r="O15" s="100"/>
      <c r="P15" s="103" t="str">
        <f t="shared" si="5"/>
        <v/>
      </c>
      <c r="Q15" s="58">
        <f t="shared" ref="Q15:Q43" si="10">IF(Q14="","",IF(MONTH(Q14+1)=MONTH($Q$13),Q14+1,""))</f>
        <v>45994</v>
      </c>
      <c r="R15" s="32">
        <f t="shared" ref="R15:R43" si="11">Q15</f>
        <v>45994</v>
      </c>
      <c r="S15" s="79"/>
      <c r="T15" s="79"/>
      <c r="U15" s="60" t="str">
        <f t="shared" si="6"/>
        <v/>
      </c>
      <c r="V15" s="80"/>
      <c r="W15" s="83"/>
      <c r="X15" s="71" t="str">
        <f t="shared" si="7"/>
        <v/>
      </c>
      <c r="Z15" s="63">
        <f>'1-Quartal'!Z15</f>
        <v>1</v>
      </c>
      <c r="AA15" s="64" t="str">
        <f>'1-Quartal'!AA15</f>
        <v>Kersch.-Schule</v>
      </c>
    </row>
    <row r="16" spans="1:27" x14ac:dyDescent="0.2">
      <c r="A16" s="58">
        <f t="shared" si="8"/>
        <v>45934</v>
      </c>
      <c r="B16" s="32">
        <f t="shared" si="2"/>
        <v>45934</v>
      </c>
      <c r="C16" s="79"/>
      <c r="D16" s="79"/>
      <c r="E16" s="60" t="str">
        <f t="shared" si="0"/>
        <v/>
      </c>
      <c r="F16" s="80"/>
      <c r="G16" s="83"/>
      <c r="H16" s="71" t="str">
        <f t="shared" si="3"/>
        <v/>
      </c>
      <c r="I16" s="94">
        <f t="shared" si="9"/>
        <v>45965</v>
      </c>
      <c r="J16" s="95">
        <f t="shared" si="4"/>
        <v>45965</v>
      </c>
      <c r="K16" s="97"/>
      <c r="L16" s="97"/>
      <c r="M16" s="102" t="str">
        <f t="shared" si="1"/>
        <v/>
      </c>
      <c r="N16" s="99"/>
      <c r="O16" s="100"/>
      <c r="P16" s="103" t="str">
        <f t="shared" si="5"/>
        <v/>
      </c>
      <c r="Q16" s="58">
        <f t="shared" si="10"/>
        <v>45995</v>
      </c>
      <c r="R16" s="32">
        <f t="shared" si="11"/>
        <v>45995</v>
      </c>
      <c r="S16" s="79"/>
      <c r="T16" s="79"/>
      <c r="U16" s="60" t="str">
        <f t="shared" si="6"/>
        <v/>
      </c>
      <c r="V16" s="80"/>
      <c r="W16" s="83"/>
      <c r="X16" s="71" t="str">
        <f>IF(W16="","",VLOOKUP(W16,$Z$15:$AA$32,2,0))</f>
        <v/>
      </c>
      <c r="Z16" s="63">
        <f>'1-Quartal'!Z16</f>
        <v>2</v>
      </c>
      <c r="AA16" s="65" t="str">
        <f>'1-Quartal'!AA16</f>
        <v>Jahnplatz</v>
      </c>
    </row>
    <row r="17" spans="1:27" x14ac:dyDescent="0.2">
      <c r="A17" s="58">
        <f t="shared" si="8"/>
        <v>45935</v>
      </c>
      <c r="B17" s="32">
        <f t="shared" si="2"/>
        <v>45935</v>
      </c>
      <c r="C17" s="79"/>
      <c r="D17" s="79"/>
      <c r="E17" s="60" t="str">
        <f t="shared" si="0"/>
        <v/>
      </c>
      <c r="F17" s="80"/>
      <c r="G17" s="83"/>
      <c r="H17" s="71" t="str">
        <f t="shared" si="3"/>
        <v/>
      </c>
      <c r="I17" s="94">
        <f t="shared" si="9"/>
        <v>45966</v>
      </c>
      <c r="J17" s="95">
        <f t="shared" si="4"/>
        <v>45966</v>
      </c>
      <c r="K17" s="97"/>
      <c r="L17" s="97"/>
      <c r="M17" s="102" t="str">
        <f t="shared" si="1"/>
        <v/>
      </c>
      <c r="N17" s="99"/>
      <c r="O17" s="100"/>
      <c r="P17" s="103" t="str">
        <f t="shared" si="5"/>
        <v/>
      </c>
      <c r="Q17" s="58">
        <f t="shared" si="10"/>
        <v>45996</v>
      </c>
      <c r="R17" s="32">
        <f t="shared" si="11"/>
        <v>45996</v>
      </c>
      <c r="S17" s="79"/>
      <c r="T17" s="79"/>
      <c r="U17" s="60" t="str">
        <f t="shared" si="6"/>
        <v/>
      </c>
      <c r="V17" s="80"/>
      <c r="W17" s="83"/>
      <c r="X17" s="71" t="str">
        <f t="shared" si="7"/>
        <v/>
      </c>
      <c r="Z17" s="63">
        <f>'1-Quartal'!Z17</f>
        <v>3</v>
      </c>
      <c r="AA17" s="65" t="str">
        <f>'1-Quartal'!AA17</f>
        <v>Celtis</v>
      </c>
    </row>
    <row r="18" spans="1:27" x14ac:dyDescent="0.2">
      <c r="A18" s="58">
        <f t="shared" si="8"/>
        <v>45936</v>
      </c>
      <c r="B18" s="32">
        <f t="shared" si="2"/>
        <v>45936</v>
      </c>
      <c r="C18" s="79"/>
      <c r="D18" s="79"/>
      <c r="E18" s="60" t="str">
        <f t="shared" si="0"/>
        <v/>
      </c>
      <c r="F18" s="80"/>
      <c r="G18" s="83"/>
      <c r="H18" s="71" t="str">
        <f t="shared" si="3"/>
        <v/>
      </c>
      <c r="I18" s="94">
        <f t="shared" si="9"/>
        <v>45967</v>
      </c>
      <c r="J18" s="95">
        <f t="shared" si="4"/>
        <v>45967</v>
      </c>
      <c r="K18" s="97"/>
      <c r="L18" s="97"/>
      <c r="M18" s="102" t="str">
        <f t="shared" si="1"/>
        <v/>
      </c>
      <c r="N18" s="99"/>
      <c r="O18" s="100"/>
      <c r="P18" s="103" t="str">
        <f t="shared" si="5"/>
        <v/>
      </c>
      <c r="Q18" s="58">
        <f t="shared" si="10"/>
        <v>45997</v>
      </c>
      <c r="R18" s="32">
        <f t="shared" si="11"/>
        <v>45997</v>
      </c>
      <c r="S18" s="79"/>
      <c r="T18" s="79"/>
      <c r="U18" s="60" t="str">
        <f t="shared" si="6"/>
        <v/>
      </c>
      <c r="V18" s="80"/>
      <c r="W18" s="83"/>
      <c r="X18" s="71" t="str">
        <f t="shared" si="7"/>
        <v/>
      </c>
      <c r="Z18" s="63">
        <f>'1-Quartal'!Z18</f>
        <v>4</v>
      </c>
      <c r="AA18" s="65" t="str">
        <f>'1-Quartal'!AA18</f>
        <v>Auenschule</v>
      </c>
    </row>
    <row r="19" spans="1:27" x14ac:dyDescent="0.2">
      <c r="A19" s="58">
        <f t="shared" si="8"/>
        <v>45937</v>
      </c>
      <c r="B19" s="32">
        <f t="shared" si="2"/>
        <v>45937</v>
      </c>
      <c r="C19" s="79"/>
      <c r="D19" s="79"/>
      <c r="E19" s="60" t="str">
        <f t="shared" si="0"/>
        <v/>
      </c>
      <c r="F19" s="80"/>
      <c r="G19" s="83"/>
      <c r="H19" s="71" t="str">
        <f t="shared" si="3"/>
        <v/>
      </c>
      <c r="I19" s="94">
        <f t="shared" si="9"/>
        <v>45968</v>
      </c>
      <c r="J19" s="95">
        <f t="shared" si="4"/>
        <v>45968</v>
      </c>
      <c r="K19" s="97"/>
      <c r="L19" s="97"/>
      <c r="M19" s="102" t="str">
        <f t="shared" si="1"/>
        <v/>
      </c>
      <c r="N19" s="99"/>
      <c r="O19" s="100"/>
      <c r="P19" s="103" t="str">
        <f t="shared" si="5"/>
        <v/>
      </c>
      <c r="Q19" s="58">
        <f t="shared" si="10"/>
        <v>45998</v>
      </c>
      <c r="R19" s="32">
        <f t="shared" si="11"/>
        <v>45998</v>
      </c>
      <c r="S19" s="79"/>
      <c r="T19" s="79"/>
      <c r="U19" s="60" t="str">
        <f t="shared" si="6"/>
        <v/>
      </c>
      <c r="V19" s="80"/>
      <c r="W19" s="83"/>
      <c r="X19" s="71" t="str">
        <f t="shared" si="7"/>
        <v/>
      </c>
      <c r="Z19" s="63">
        <f>'1-Quartal'!Z19</f>
        <v>5</v>
      </c>
      <c r="AA19" s="65" t="str">
        <f>'1-Quartal'!AA19</f>
        <v>Stadion</v>
      </c>
    </row>
    <row r="20" spans="1:27" x14ac:dyDescent="0.2">
      <c r="A20" s="58">
        <f t="shared" si="8"/>
        <v>45938</v>
      </c>
      <c r="B20" s="32">
        <f t="shared" si="2"/>
        <v>45938</v>
      </c>
      <c r="C20" s="79"/>
      <c r="D20" s="79"/>
      <c r="E20" s="60" t="str">
        <f t="shared" si="0"/>
        <v/>
      </c>
      <c r="F20" s="80"/>
      <c r="G20" s="83"/>
      <c r="H20" s="71" t="str">
        <f t="shared" si="3"/>
        <v/>
      </c>
      <c r="I20" s="58">
        <f t="shared" si="9"/>
        <v>45969</v>
      </c>
      <c r="J20" s="32">
        <f t="shared" si="4"/>
        <v>45969</v>
      </c>
      <c r="K20" s="79"/>
      <c r="L20" s="79"/>
      <c r="M20" s="60" t="str">
        <f t="shared" si="1"/>
        <v/>
      </c>
      <c r="N20" s="80"/>
      <c r="O20" s="83"/>
      <c r="P20" s="71" t="str">
        <f t="shared" si="5"/>
        <v/>
      </c>
      <c r="Q20" s="58">
        <f t="shared" si="10"/>
        <v>45999</v>
      </c>
      <c r="R20" s="32">
        <f t="shared" si="11"/>
        <v>45999</v>
      </c>
      <c r="S20" s="79"/>
      <c r="T20" s="79"/>
      <c r="U20" s="60" t="str">
        <f t="shared" si="6"/>
        <v/>
      </c>
      <c r="V20" s="80"/>
      <c r="W20" s="83"/>
      <c r="X20" s="71" t="str">
        <f t="shared" si="7"/>
        <v/>
      </c>
      <c r="Z20" s="63">
        <f>'1-Quartal'!Z20</f>
        <v>6</v>
      </c>
      <c r="AA20" s="65" t="str">
        <f>'1-Quartal'!AA20</f>
        <v>G.W.-Halle</v>
      </c>
    </row>
    <row r="21" spans="1:27" x14ac:dyDescent="0.2">
      <c r="A21" s="58">
        <f t="shared" si="8"/>
        <v>45939</v>
      </c>
      <c r="B21" s="32">
        <f t="shared" si="2"/>
        <v>45939</v>
      </c>
      <c r="C21" s="79"/>
      <c r="D21" s="79"/>
      <c r="E21" s="60" t="str">
        <f t="shared" si="0"/>
        <v/>
      </c>
      <c r="F21" s="80"/>
      <c r="G21" s="83"/>
      <c r="H21" s="71" t="str">
        <f t="shared" si="3"/>
        <v/>
      </c>
      <c r="I21" s="58">
        <f t="shared" si="9"/>
        <v>45970</v>
      </c>
      <c r="J21" s="32">
        <f t="shared" si="4"/>
        <v>45970</v>
      </c>
      <c r="K21" s="79"/>
      <c r="L21" s="79"/>
      <c r="M21" s="60" t="str">
        <f t="shared" si="1"/>
        <v/>
      </c>
      <c r="N21" s="80"/>
      <c r="O21" s="83"/>
      <c r="P21" s="71" t="str">
        <f t="shared" si="5"/>
        <v/>
      </c>
      <c r="Q21" s="58">
        <f t="shared" si="10"/>
        <v>46000</v>
      </c>
      <c r="R21" s="32">
        <f t="shared" si="11"/>
        <v>46000</v>
      </c>
      <c r="S21" s="79"/>
      <c r="T21" s="79"/>
      <c r="U21" s="60" t="str">
        <f t="shared" si="6"/>
        <v/>
      </c>
      <c r="V21" s="80"/>
      <c r="W21" s="83"/>
      <c r="X21" s="71" t="str">
        <f t="shared" si="7"/>
        <v/>
      </c>
      <c r="Z21" s="63">
        <f>'1-Quartal'!Z21</f>
        <v>7</v>
      </c>
      <c r="AA21" s="65" t="str">
        <f>'1-Quartal'!AA21</f>
        <v>AVH.-Halle</v>
      </c>
    </row>
    <row r="22" spans="1:27" x14ac:dyDescent="0.2">
      <c r="A22" s="58">
        <f t="shared" si="8"/>
        <v>45940</v>
      </c>
      <c r="B22" s="32">
        <f t="shared" si="2"/>
        <v>45940</v>
      </c>
      <c r="C22" s="79"/>
      <c r="D22" s="79"/>
      <c r="E22" s="60" t="str">
        <f t="shared" si="0"/>
        <v/>
      </c>
      <c r="F22" s="80"/>
      <c r="G22" s="83"/>
      <c r="H22" s="71" t="str">
        <f t="shared" si="3"/>
        <v/>
      </c>
      <c r="I22" s="58">
        <f t="shared" si="9"/>
        <v>45971</v>
      </c>
      <c r="J22" s="32">
        <f t="shared" si="4"/>
        <v>45971</v>
      </c>
      <c r="K22" s="79"/>
      <c r="L22" s="79"/>
      <c r="M22" s="60" t="str">
        <f t="shared" si="1"/>
        <v/>
      </c>
      <c r="N22" s="80"/>
      <c r="O22" s="83"/>
      <c r="P22" s="71" t="str">
        <f t="shared" si="5"/>
        <v/>
      </c>
      <c r="Q22" s="58">
        <f t="shared" si="10"/>
        <v>46001</v>
      </c>
      <c r="R22" s="32">
        <f t="shared" si="11"/>
        <v>46001</v>
      </c>
      <c r="S22" s="79"/>
      <c r="T22" s="79"/>
      <c r="U22" s="60" t="str">
        <f t="shared" si="6"/>
        <v/>
      </c>
      <c r="V22" s="80"/>
      <c r="W22" s="83"/>
      <c r="X22" s="71" t="str">
        <f t="shared" si="7"/>
        <v/>
      </c>
      <c r="Z22" s="63">
        <f>'1-Quartal'!Z22</f>
        <v>8</v>
      </c>
      <c r="AA22" s="65" t="str">
        <f>'1-Quartal'!AA22</f>
        <v>Rathenau</v>
      </c>
    </row>
    <row r="23" spans="1:27" x14ac:dyDescent="0.2">
      <c r="A23" s="58">
        <f t="shared" si="8"/>
        <v>45941</v>
      </c>
      <c r="B23" s="32">
        <f t="shared" si="2"/>
        <v>45941</v>
      </c>
      <c r="C23" s="79"/>
      <c r="D23" s="79"/>
      <c r="E23" s="60" t="str">
        <f t="shared" si="0"/>
        <v/>
      </c>
      <c r="F23" s="80"/>
      <c r="G23" s="83"/>
      <c r="H23" s="71" t="str">
        <f t="shared" si="3"/>
        <v/>
      </c>
      <c r="I23" s="58">
        <f t="shared" si="9"/>
        <v>45972</v>
      </c>
      <c r="J23" s="32">
        <f t="shared" si="4"/>
        <v>45972</v>
      </c>
      <c r="K23" s="79"/>
      <c r="L23" s="79"/>
      <c r="M23" s="60" t="str">
        <f t="shared" si="1"/>
        <v/>
      </c>
      <c r="N23" s="80"/>
      <c r="O23" s="83"/>
      <c r="P23" s="71" t="str">
        <f t="shared" si="5"/>
        <v/>
      </c>
      <c r="Q23" s="58">
        <f t="shared" si="10"/>
        <v>46002</v>
      </c>
      <c r="R23" s="32">
        <f t="shared" si="11"/>
        <v>46002</v>
      </c>
      <c r="S23" s="79"/>
      <c r="T23" s="79"/>
      <c r="U23" s="60" t="str">
        <f t="shared" si="6"/>
        <v/>
      </c>
      <c r="V23" s="80"/>
      <c r="W23" s="83"/>
      <c r="X23" s="71" t="str">
        <f t="shared" si="7"/>
        <v/>
      </c>
      <c r="Z23" s="63">
        <f>'1-Quartal'!Z23</f>
        <v>9</v>
      </c>
      <c r="AA23" s="65" t="str">
        <f>'1-Quartal'!AA23</f>
        <v>Landkreishalle</v>
      </c>
    </row>
    <row r="24" spans="1:27" x14ac:dyDescent="0.2">
      <c r="A24" s="58">
        <f t="shared" si="8"/>
        <v>45942</v>
      </c>
      <c r="B24" s="32">
        <f t="shared" si="2"/>
        <v>45942</v>
      </c>
      <c r="C24" s="79"/>
      <c r="D24" s="79"/>
      <c r="E24" s="60" t="str">
        <f t="shared" si="0"/>
        <v/>
      </c>
      <c r="F24" s="80"/>
      <c r="G24" s="83"/>
      <c r="H24" s="71" t="str">
        <f t="shared" si="3"/>
        <v/>
      </c>
      <c r="I24" s="58">
        <f t="shared" si="9"/>
        <v>45973</v>
      </c>
      <c r="J24" s="32">
        <f t="shared" si="4"/>
        <v>45973</v>
      </c>
      <c r="K24" s="79"/>
      <c r="L24" s="79"/>
      <c r="M24" s="60" t="str">
        <f t="shared" si="1"/>
        <v/>
      </c>
      <c r="N24" s="80"/>
      <c r="O24" s="83"/>
      <c r="P24" s="71" t="str">
        <f t="shared" si="5"/>
        <v/>
      </c>
      <c r="Q24" s="58">
        <f t="shared" si="10"/>
        <v>46003</v>
      </c>
      <c r="R24" s="32">
        <f t="shared" si="11"/>
        <v>46003</v>
      </c>
      <c r="S24" s="79"/>
      <c r="T24" s="79"/>
      <c r="U24" s="60" t="str">
        <f t="shared" si="6"/>
        <v/>
      </c>
      <c r="V24" s="80"/>
      <c r="W24" s="83"/>
      <c r="X24" s="71" t="str">
        <f t="shared" si="7"/>
        <v/>
      </c>
      <c r="Z24" s="62">
        <f>'1-Quartal'!Z24</f>
        <v>10</v>
      </c>
      <c r="AA24" s="65" t="str">
        <f>'1-Quartal'!AA24</f>
        <v>Friedenschule</v>
      </c>
    </row>
    <row r="25" spans="1:27" x14ac:dyDescent="0.2">
      <c r="A25" s="58">
        <f t="shared" si="8"/>
        <v>45943</v>
      </c>
      <c r="B25" s="32">
        <f t="shared" si="2"/>
        <v>45943</v>
      </c>
      <c r="C25" s="79"/>
      <c r="D25" s="79"/>
      <c r="E25" s="60" t="str">
        <f t="shared" si="0"/>
        <v/>
      </c>
      <c r="F25" s="80"/>
      <c r="G25" s="83"/>
      <c r="H25" s="71" t="str">
        <f t="shared" si="3"/>
        <v/>
      </c>
      <c r="I25" s="58">
        <f t="shared" si="9"/>
        <v>45974</v>
      </c>
      <c r="J25" s="32">
        <f t="shared" si="4"/>
        <v>45974</v>
      </c>
      <c r="K25" s="79"/>
      <c r="L25" s="79"/>
      <c r="M25" s="60" t="str">
        <f t="shared" si="1"/>
        <v/>
      </c>
      <c r="N25" s="80"/>
      <c r="O25" s="83"/>
      <c r="P25" s="71" t="str">
        <f t="shared" si="5"/>
        <v/>
      </c>
      <c r="Q25" s="58">
        <f t="shared" si="10"/>
        <v>46004</v>
      </c>
      <c r="R25" s="32">
        <f t="shared" si="11"/>
        <v>46004</v>
      </c>
      <c r="S25" s="79"/>
      <c r="T25" s="79"/>
      <c r="U25" s="60" t="str">
        <f t="shared" si="6"/>
        <v/>
      </c>
      <c r="V25" s="80"/>
      <c r="W25" s="83"/>
      <c r="X25" s="71" t="str">
        <f t="shared" si="7"/>
        <v/>
      </c>
      <c r="Z25" s="62">
        <f>'1-Quartal'!Z25</f>
        <v>11</v>
      </c>
      <c r="AA25" s="65" t="str">
        <f>'1-Quartal'!AA25</f>
        <v>Fr.-Fischer-Schule</v>
      </c>
    </row>
    <row r="26" spans="1:27" x14ac:dyDescent="0.2">
      <c r="A26" s="58">
        <f t="shared" si="8"/>
        <v>45944</v>
      </c>
      <c r="B26" s="32">
        <f t="shared" si="2"/>
        <v>45944</v>
      </c>
      <c r="C26" s="79"/>
      <c r="D26" s="79"/>
      <c r="E26" s="60" t="str">
        <f t="shared" si="0"/>
        <v/>
      </c>
      <c r="F26" s="80"/>
      <c r="G26" s="83"/>
      <c r="H26" s="71" t="str">
        <f t="shared" si="3"/>
        <v/>
      </c>
      <c r="I26" s="58">
        <f t="shared" si="9"/>
        <v>45975</v>
      </c>
      <c r="J26" s="32">
        <f t="shared" si="4"/>
        <v>45975</v>
      </c>
      <c r="K26" s="79"/>
      <c r="L26" s="79"/>
      <c r="M26" s="60" t="str">
        <f t="shared" si="1"/>
        <v/>
      </c>
      <c r="N26" s="80"/>
      <c r="O26" s="83"/>
      <c r="P26" s="71" t="str">
        <f t="shared" si="5"/>
        <v/>
      </c>
      <c r="Q26" s="58">
        <f t="shared" si="10"/>
        <v>46005</v>
      </c>
      <c r="R26" s="32">
        <f t="shared" si="11"/>
        <v>46005</v>
      </c>
      <c r="S26" s="79"/>
      <c r="T26" s="79"/>
      <c r="U26" s="60" t="str">
        <f t="shared" si="6"/>
        <v/>
      </c>
      <c r="V26" s="80"/>
      <c r="W26" s="83"/>
      <c r="X26" s="71" t="str">
        <f t="shared" si="7"/>
        <v/>
      </c>
      <c r="Z26" s="62">
        <f>'1-Quartal'!Z26</f>
        <v>12</v>
      </c>
      <c r="AA26" s="65" t="str">
        <f>'1-Quartal'!AA26</f>
        <v>Tennis-Halle</v>
      </c>
    </row>
    <row r="27" spans="1:27" x14ac:dyDescent="0.2">
      <c r="A27" s="58">
        <f t="shared" si="8"/>
        <v>45945</v>
      </c>
      <c r="B27" s="32">
        <f t="shared" si="2"/>
        <v>45945</v>
      </c>
      <c r="C27" s="79"/>
      <c r="D27" s="79"/>
      <c r="E27" s="60" t="str">
        <f t="shared" si="0"/>
        <v/>
      </c>
      <c r="F27" s="80"/>
      <c r="G27" s="83"/>
      <c r="H27" s="71" t="str">
        <f t="shared" si="3"/>
        <v/>
      </c>
      <c r="I27" s="58">
        <f t="shared" si="9"/>
        <v>45976</v>
      </c>
      <c r="J27" s="32">
        <f t="shared" si="4"/>
        <v>45976</v>
      </c>
      <c r="K27" s="79"/>
      <c r="L27" s="79"/>
      <c r="M27" s="60" t="str">
        <f t="shared" si="1"/>
        <v/>
      </c>
      <c r="N27" s="80"/>
      <c r="O27" s="83"/>
      <c r="P27" s="71" t="str">
        <f t="shared" si="5"/>
        <v/>
      </c>
      <c r="Q27" s="58">
        <f t="shared" si="10"/>
        <v>46006</v>
      </c>
      <c r="R27" s="32">
        <f t="shared" si="11"/>
        <v>46006</v>
      </c>
      <c r="S27" s="79"/>
      <c r="T27" s="79"/>
      <c r="U27" s="60" t="str">
        <f t="shared" si="6"/>
        <v/>
      </c>
      <c r="V27" s="80"/>
      <c r="W27" s="83"/>
      <c r="X27" s="71" t="str">
        <f t="shared" si="7"/>
        <v/>
      </c>
      <c r="Z27" s="87">
        <v>13</v>
      </c>
      <c r="AA27" s="65" t="s">
        <v>61</v>
      </c>
    </row>
    <row r="28" spans="1:27" x14ac:dyDescent="0.2">
      <c r="A28" s="58">
        <f t="shared" si="8"/>
        <v>45946</v>
      </c>
      <c r="B28" s="32">
        <f t="shared" si="2"/>
        <v>45946</v>
      </c>
      <c r="C28" s="79"/>
      <c r="D28" s="79"/>
      <c r="E28" s="60" t="str">
        <f t="shared" si="0"/>
        <v/>
      </c>
      <c r="F28" s="80"/>
      <c r="G28" s="83"/>
      <c r="H28" s="71" t="str">
        <f t="shared" si="3"/>
        <v/>
      </c>
      <c r="I28" s="58">
        <f t="shared" si="9"/>
        <v>45977</v>
      </c>
      <c r="J28" s="32">
        <f t="shared" si="4"/>
        <v>45977</v>
      </c>
      <c r="K28" s="79"/>
      <c r="L28" s="79"/>
      <c r="M28" s="60" t="str">
        <f t="shared" si="1"/>
        <v/>
      </c>
      <c r="N28" s="80"/>
      <c r="O28" s="83"/>
      <c r="P28" s="71" t="str">
        <f t="shared" si="5"/>
        <v/>
      </c>
      <c r="Q28" s="58">
        <f t="shared" si="10"/>
        <v>46007</v>
      </c>
      <c r="R28" s="32">
        <f t="shared" si="11"/>
        <v>46007</v>
      </c>
      <c r="S28" s="79"/>
      <c r="T28" s="79"/>
      <c r="U28" s="60" t="str">
        <f t="shared" si="6"/>
        <v/>
      </c>
      <c r="V28" s="80"/>
      <c r="W28" s="83"/>
      <c r="X28" s="71" t="str">
        <f t="shared" si="7"/>
        <v/>
      </c>
    </row>
    <row r="29" spans="1:27" x14ac:dyDescent="0.2">
      <c r="A29" s="58">
        <f t="shared" si="8"/>
        <v>45947</v>
      </c>
      <c r="B29" s="32">
        <f t="shared" si="2"/>
        <v>45947</v>
      </c>
      <c r="C29" s="79"/>
      <c r="D29" s="79"/>
      <c r="E29" s="60" t="str">
        <f t="shared" si="0"/>
        <v/>
      </c>
      <c r="F29" s="80"/>
      <c r="G29" s="83"/>
      <c r="H29" s="71" t="str">
        <f t="shared" si="3"/>
        <v/>
      </c>
      <c r="I29" s="58">
        <f t="shared" si="9"/>
        <v>45978</v>
      </c>
      <c r="J29" s="32">
        <f t="shared" si="4"/>
        <v>45978</v>
      </c>
      <c r="K29" s="79"/>
      <c r="L29" s="79"/>
      <c r="M29" s="60" t="str">
        <f t="shared" si="1"/>
        <v/>
      </c>
      <c r="N29" s="80"/>
      <c r="O29" s="83"/>
      <c r="P29" s="71" t="str">
        <f t="shared" si="5"/>
        <v/>
      </c>
      <c r="Q29" s="58">
        <f t="shared" si="10"/>
        <v>46008</v>
      </c>
      <c r="R29" s="32">
        <f t="shared" si="11"/>
        <v>46008</v>
      </c>
      <c r="S29" s="79"/>
      <c r="T29" s="79"/>
      <c r="U29" s="60" t="str">
        <f t="shared" si="6"/>
        <v/>
      </c>
      <c r="V29" s="80"/>
      <c r="W29" s="83"/>
      <c r="X29" s="71" t="str">
        <f t="shared" si="7"/>
        <v/>
      </c>
    </row>
    <row r="30" spans="1:27" x14ac:dyDescent="0.2">
      <c r="A30" s="58">
        <f t="shared" si="8"/>
        <v>45948</v>
      </c>
      <c r="B30" s="32">
        <f t="shared" si="2"/>
        <v>45948</v>
      </c>
      <c r="C30" s="79"/>
      <c r="D30" s="79"/>
      <c r="E30" s="60" t="str">
        <f t="shared" si="0"/>
        <v/>
      </c>
      <c r="F30" s="80"/>
      <c r="G30" s="83"/>
      <c r="H30" s="71" t="str">
        <f t="shared" si="3"/>
        <v/>
      </c>
      <c r="I30" s="58">
        <f t="shared" si="9"/>
        <v>45979</v>
      </c>
      <c r="J30" s="32">
        <f t="shared" si="4"/>
        <v>45979</v>
      </c>
      <c r="K30" s="79"/>
      <c r="L30" s="79"/>
      <c r="M30" s="60" t="str">
        <f t="shared" si="1"/>
        <v/>
      </c>
      <c r="N30" s="80"/>
      <c r="O30" s="83"/>
      <c r="P30" s="71" t="str">
        <f t="shared" si="5"/>
        <v/>
      </c>
      <c r="Q30" s="58">
        <f t="shared" si="10"/>
        <v>46009</v>
      </c>
      <c r="R30" s="32">
        <f t="shared" si="11"/>
        <v>46009</v>
      </c>
      <c r="S30" s="79"/>
      <c r="T30" s="79"/>
      <c r="U30" s="60" t="str">
        <f t="shared" si="6"/>
        <v/>
      </c>
      <c r="V30" s="80"/>
      <c r="W30" s="83"/>
      <c r="X30" s="71" t="str">
        <f t="shared" si="7"/>
        <v/>
      </c>
    </row>
    <row r="31" spans="1:27" x14ac:dyDescent="0.2">
      <c r="A31" s="58">
        <f t="shared" si="8"/>
        <v>45949</v>
      </c>
      <c r="B31" s="32">
        <f t="shared" si="2"/>
        <v>45949</v>
      </c>
      <c r="C31" s="79"/>
      <c r="D31" s="79"/>
      <c r="E31" s="60" t="str">
        <f t="shared" si="0"/>
        <v/>
      </c>
      <c r="F31" s="80"/>
      <c r="G31" s="83"/>
      <c r="H31" s="71" t="str">
        <f t="shared" si="3"/>
        <v/>
      </c>
      <c r="I31" s="58">
        <f t="shared" si="9"/>
        <v>45980</v>
      </c>
      <c r="J31" s="32">
        <f t="shared" si="4"/>
        <v>45980</v>
      </c>
      <c r="K31" s="79"/>
      <c r="L31" s="79"/>
      <c r="M31" s="60" t="str">
        <f t="shared" si="1"/>
        <v/>
      </c>
      <c r="N31" s="80"/>
      <c r="O31" s="83"/>
      <c r="P31" s="71" t="str">
        <f t="shared" si="5"/>
        <v/>
      </c>
      <c r="Q31" s="58">
        <f t="shared" si="10"/>
        <v>46010</v>
      </c>
      <c r="R31" s="32">
        <f t="shared" si="11"/>
        <v>46010</v>
      </c>
      <c r="S31" s="79"/>
      <c r="T31" s="79"/>
      <c r="U31" s="60" t="str">
        <f t="shared" si="6"/>
        <v/>
      </c>
      <c r="V31" s="80"/>
      <c r="W31" s="83"/>
      <c r="X31" s="71" t="str">
        <f t="shared" si="7"/>
        <v/>
      </c>
    </row>
    <row r="32" spans="1:27" x14ac:dyDescent="0.2">
      <c r="A32" s="58">
        <f t="shared" si="8"/>
        <v>45950</v>
      </c>
      <c r="B32" s="32">
        <f t="shared" si="2"/>
        <v>45950</v>
      </c>
      <c r="C32" s="79"/>
      <c r="D32" s="79"/>
      <c r="E32" s="60" t="str">
        <f t="shared" si="0"/>
        <v/>
      </c>
      <c r="F32" s="80"/>
      <c r="G32" s="83"/>
      <c r="H32" s="71" t="str">
        <f t="shared" si="3"/>
        <v/>
      </c>
      <c r="I32" s="58">
        <f t="shared" si="9"/>
        <v>45981</v>
      </c>
      <c r="J32" s="32">
        <f t="shared" si="4"/>
        <v>45981</v>
      </c>
      <c r="K32" s="79"/>
      <c r="L32" s="79"/>
      <c r="M32" s="60" t="str">
        <f t="shared" si="1"/>
        <v/>
      </c>
      <c r="N32" s="80"/>
      <c r="O32" s="83"/>
      <c r="P32" s="71" t="str">
        <f t="shared" si="5"/>
        <v/>
      </c>
      <c r="Q32" s="58">
        <f t="shared" si="10"/>
        <v>46011</v>
      </c>
      <c r="R32" s="32">
        <f t="shared" si="11"/>
        <v>46011</v>
      </c>
      <c r="S32" s="79"/>
      <c r="T32" s="79"/>
      <c r="U32" s="60" t="str">
        <f t="shared" si="6"/>
        <v/>
      </c>
      <c r="V32" s="80"/>
      <c r="W32" s="83"/>
      <c r="X32" s="71" t="str">
        <f t="shared" si="7"/>
        <v/>
      </c>
    </row>
    <row r="33" spans="1:26" x14ac:dyDescent="0.2">
      <c r="A33" s="58">
        <f t="shared" si="8"/>
        <v>45951</v>
      </c>
      <c r="B33" s="32">
        <f t="shared" si="2"/>
        <v>45951</v>
      </c>
      <c r="C33" s="79"/>
      <c r="D33" s="79"/>
      <c r="E33" s="60" t="str">
        <f t="shared" si="0"/>
        <v/>
      </c>
      <c r="F33" s="80"/>
      <c r="G33" s="83"/>
      <c r="H33" s="71" t="str">
        <f t="shared" si="3"/>
        <v/>
      </c>
      <c r="I33" s="58">
        <f t="shared" si="9"/>
        <v>45982</v>
      </c>
      <c r="J33" s="32">
        <f t="shared" si="4"/>
        <v>45982</v>
      </c>
      <c r="K33" s="79"/>
      <c r="L33" s="79"/>
      <c r="M33" s="60" t="str">
        <f t="shared" si="1"/>
        <v/>
      </c>
      <c r="N33" s="80"/>
      <c r="O33" s="83"/>
      <c r="P33" s="71" t="str">
        <f t="shared" si="5"/>
        <v/>
      </c>
      <c r="Q33" s="58">
        <f t="shared" si="10"/>
        <v>46012</v>
      </c>
      <c r="R33" s="32">
        <f t="shared" si="11"/>
        <v>46012</v>
      </c>
      <c r="S33" s="79"/>
      <c r="T33" s="79"/>
      <c r="U33" s="60" t="str">
        <f t="shared" si="6"/>
        <v/>
      </c>
      <c r="V33" s="80"/>
      <c r="W33" s="83"/>
      <c r="X33" s="71" t="str">
        <f t="shared" si="7"/>
        <v/>
      </c>
    </row>
    <row r="34" spans="1:26" x14ac:dyDescent="0.2">
      <c r="A34" s="58">
        <f t="shared" si="8"/>
        <v>45952</v>
      </c>
      <c r="B34" s="32">
        <f t="shared" si="2"/>
        <v>45952</v>
      </c>
      <c r="C34" s="79"/>
      <c r="D34" s="79"/>
      <c r="E34" s="60" t="str">
        <f t="shared" si="0"/>
        <v/>
      </c>
      <c r="F34" s="80"/>
      <c r="G34" s="83"/>
      <c r="H34" s="71" t="str">
        <f t="shared" si="3"/>
        <v/>
      </c>
      <c r="I34" s="58">
        <f t="shared" si="9"/>
        <v>45983</v>
      </c>
      <c r="J34" s="32">
        <f t="shared" si="4"/>
        <v>45983</v>
      </c>
      <c r="K34" s="79"/>
      <c r="L34" s="79"/>
      <c r="M34" s="60" t="str">
        <f t="shared" si="1"/>
        <v/>
      </c>
      <c r="N34" s="80"/>
      <c r="O34" s="83"/>
      <c r="P34" s="71" t="str">
        <f t="shared" si="5"/>
        <v/>
      </c>
      <c r="Q34" s="94">
        <f t="shared" si="10"/>
        <v>46013</v>
      </c>
      <c r="R34" s="95">
        <f t="shared" si="11"/>
        <v>46013</v>
      </c>
      <c r="S34" s="97"/>
      <c r="T34" s="97"/>
      <c r="U34" s="102" t="str">
        <f t="shared" si="6"/>
        <v/>
      </c>
      <c r="V34" s="99"/>
      <c r="W34" s="100"/>
      <c r="X34" s="103" t="str">
        <f t="shared" si="7"/>
        <v/>
      </c>
    </row>
    <row r="35" spans="1:26" x14ac:dyDescent="0.2">
      <c r="A35" s="58">
        <f t="shared" si="8"/>
        <v>45953</v>
      </c>
      <c r="B35" s="32">
        <f t="shared" si="2"/>
        <v>45953</v>
      </c>
      <c r="C35" s="79"/>
      <c r="D35" s="79"/>
      <c r="E35" s="60" t="str">
        <f t="shared" si="0"/>
        <v/>
      </c>
      <c r="F35" s="80"/>
      <c r="G35" s="83"/>
      <c r="H35" s="71" t="str">
        <f t="shared" si="3"/>
        <v/>
      </c>
      <c r="I35" s="58">
        <f t="shared" si="9"/>
        <v>45984</v>
      </c>
      <c r="J35" s="32">
        <f t="shared" si="4"/>
        <v>45984</v>
      </c>
      <c r="K35" s="79"/>
      <c r="L35" s="79"/>
      <c r="M35" s="60" t="str">
        <f t="shared" si="1"/>
        <v/>
      </c>
      <c r="N35" s="80"/>
      <c r="O35" s="83"/>
      <c r="P35" s="71" t="str">
        <f t="shared" si="5"/>
        <v/>
      </c>
      <c r="Q35" s="94">
        <f t="shared" si="10"/>
        <v>46014</v>
      </c>
      <c r="R35" s="95">
        <f t="shared" si="11"/>
        <v>46014</v>
      </c>
      <c r="S35" s="97"/>
      <c r="T35" s="97"/>
      <c r="U35" s="102" t="str">
        <f t="shared" si="6"/>
        <v/>
      </c>
      <c r="V35" s="99"/>
      <c r="W35" s="100"/>
      <c r="X35" s="103" t="str">
        <f t="shared" si="7"/>
        <v/>
      </c>
    </row>
    <row r="36" spans="1:26" x14ac:dyDescent="0.2">
      <c r="A36" s="58">
        <f t="shared" si="8"/>
        <v>45954</v>
      </c>
      <c r="B36" s="32">
        <f t="shared" si="2"/>
        <v>45954</v>
      </c>
      <c r="C36" s="79"/>
      <c r="D36" s="79"/>
      <c r="E36" s="60" t="str">
        <f t="shared" si="0"/>
        <v/>
      </c>
      <c r="F36" s="80"/>
      <c r="G36" s="83"/>
      <c r="H36" s="71" t="str">
        <f t="shared" si="3"/>
        <v/>
      </c>
      <c r="I36" s="58">
        <f t="shared" si="9"/>
        <v>45985</v>
      </c>
      <c r="J36" s="32">
        <f t="shared" si="4"/>
        <v>45985</v>
      </c>
      <c r="K36" s="79"/>
      <c r="L36" s="79"/>
      <c r="M36" s="60" t="str">
        <f t="shared" si="1"/>
        <v/>
      </c>
      <c r="N36" s="80"/>
      <c r="O36" s="83"/>
      <c r="P36" s="71" t="str">
        <f t="shared" si="5"/>
        <v/>
      </c>
      <c r="Q36" s="94">
        <f t="shared" si="10"/>
        <v>46015</v>
      </c>
      <c r="R36" s="95">
        <f t="shared" si="11"/>
        <v>46015</v>
      </c>
      <c r="S36" s="97"/>
      <c r="T36" s="97"/>
      <c r="U36" s="102" t="str">
        <f t="shared" si="6"/>
        <v/>
      </c>
      <c r="V36" s="99"/>
      <c r="W36" s="100"/>
      <c r="X36" s="103" t="str">
        <f t="shared" si="7"/>
        <v/>
      </c>
    </row>
    <row r="37" spans="1:26" x14ac:dyDescent="0.2">
      <c r="A37" s="58">
        <f t="shared" si="8"/>
        <v>45955</v>
      </c>
      <c r="B37" s="32">
        <f t="shared" si="2"/>
        <v>45955</v>
      </c>
      <c r="C37" s="79"/>
      <c r="D37" s="79"/>
      <c r="E37" s="60" t="str">
        <f t="shared" si="0"/>
        <v/>
      </c>
      <c r="F37" s="80"/>
      <c r="G37" s="83"/>
      <c r="H37" s="71" t="str">
        <f t="shared" si="3"/>
        <v/>
      </c>
      <c r="I37" s="58">
        <f t="shared" si="9"/>
        <v>45986</v>
      </c>
      <c r="J37" s="32">
        <f t="shared" si="4"/>
        <v>45986</v>
      </c>
      <c r="K37" s="79"/>
      <c r="L37" s="79"/>
      <c r="M37" s="60" t="str">
        <f t="shared" si="1"/>
        <v/>
      </c>
      <c r="N37" s="80"/>
      <c r="O37" s="83"/>
      <c r="P37" s="71" t="str">
        <f t="shared" si="5"/>
        <v/>
      </c>
      <c r="Q37" s="104">
        <f t="shared" si="10"/>
        <v>46016</v>
      </c>
      <c r="R37" s="105">
        <f t="shared" si="11"/>
        <v>46016</v>
      </c>
      <c r="S37" s="107"/>
      <c r="T37" s="107"/>
      <c r="U37" s="114" t="str">
        <f t="shared" si="6"/>
        <v/>
      </c>
      <c r="V37" s="109"/>
      <c r="W37" s="110"/>
      <c r="X37" s="115" t="str">
        <f t="shared" si="7"/>
        <v/>
      </c>
    </row>
    <row r="38" spans="1:26" x14ac:dyDescent="0.2">
      <c r="A38" s="58">
        <f t="shared" si="8"/>
        <v>45956</v>
      </c>
      <c r="B38" s="32">
        <f t="shared" si="2"/>
        <v>45956</v>
      </c>
      <c r="C38" s="79"/>
      <c r="D38" s="79"/>
      <c r="E38" s="60" t="str">
        <f t="shared" si="0"/>
        <v/>
      </c>
      <c r="F38" s="80"/>
      <c r="G38" s="83"/>
      <c r="H38" s="71" t="str">
        <f t="shared" si="3"/>
        <v/>
      </c>
      <c r="I38" s="58">
        <f t="shared" si="9"/>
        <v>45987</v>
      </c>
      <c r="J38" s="32">
        <f t="shared" si="4"/>
        <v>45987</v>
      </c>
      <c r="K38" s="79"/>
      <c r="L38" s="79"/>
      <c r="M38" s="60" t="str">
        <f t="shared" si="1"/>
        <v/>
      </c>
      <c r="N38" s="80"/>
      <c r="O38" s="83"/>
      <c r="P38" s="71" t="str">
        <f t="shared" si="5"/>
        <v/>
      </c>
      <c r="Q38" s="104">
        <f t="shared" si="10"/>
        <v>46017</v>
      </c>
      <c r="R38" s="105">
        <f t="shared" si="11"/>
        <v>46017</v>
      </c>
      <c r="S38" s="107"/>
      <c r="T38" s="107"/>
      <c r="U38" s="114" t="str">
        <f t="shared" si="6"/>
        <v/>
      </c>
      <c r="V38" s="109"/>
      <c r="W38" s="110"/>
      <c r="X38" s="115" t="str">
        <f t="shared" si="7"/>
        <v/>
      </c>
    </row>
    <row r="39" spans="1:26" x14ac:dyDescent="0.2">
      <c r="A39" s="58">
        <f t="shared" si="8"/>
        <v>45957</v>
      </c>
      <c r="B39" s="32">
        <f t="shared" si="2"/>
        <v>45957</v>
      </c>
      <c r="C39" s="79"/>
      <c r="D39" s="79"/>
      <c r="E39" s="60" t="str">
        <f t="shared" si="0"/>
        <v/>
      </c>
      <c r="F39" s="80"/>
      <c r="G39" s="83"/>
      <c r="H39" s="71" t="str">
        <f t="shared" si="3"/>
        <v/>
      </c>
      <c r="I39" s="58">
        <f t="shared" si="9"/>
        <v>45988</v>
      </c>
      <c r="J39" s="32">
        <f t="shared" si="4"/>
        <v>45988</v>
      </c>
      <c r="K39" s="79"/>
      <c r="L39" s="79"/>
      <c r="M39" s="60" t="str">
        <f>IF(ISBLANK(K39),"",ROUNDDOWN((L39-K39)*24*60/45,0))</f>
        <v/>
      </c>
      <c r="N39" s="80"/>
      <c r="O39" s="83"/>
      <c r="P39" s="71" t="str">
        <f t="shared" si="5"/>
        <v/>
      </c>
      <c r="Q39" s="94">
        <f t="shared" si="10"/>
        <v>46018</v>
      </c>
      <c r="R39" s="95">
        <f t="shared" si="11"/>
        <v>46018</v>
      </c>
      <c r="S39" s="97"/>
      <c r="T39" s="97"/>
      <c r="U39" s="102" t="str">
        <f t="shared" si="6"/>
        <v/>
      </c>
      <c r="V39" s="99"/>
      <c r="W39" s="100"/>
      <c r="X39" s="103" t="str">
        <f t="shared" si="7"/>
        <v/>
      </c>
    </row>
    <row r="40" spans="1:26" x14ac:dyDescent="0.2">
      <c r="A40" s="58">
        <f t="shared" si="8"/>
        <v>45958</v>
      </c>
      <c r="B40" s="32">
        <f t="shared" si="2"/>
        <v>45958</v>
      </c>
      <c r="C40" s="79"/>
      <c r="D40" s="79"/>
      <c r="E40" s="60" t="str">
        <f t="shared" si="0"/>
        <v/>
      </c>
      <c r="F40" s="80"/>
      <c r="G40" s="83"/>
      <c r="H40" s="71" t="str">
        <f t="shared" si="3"/>
        <v/>
      </c>
      <c r="I40" s="58">
        <f t="shared" si="9"/>
        <v>45989</v>
      </c>
      <c r="J40" s="32">
        <f t="shared" si="4"/>
        <v>45989</v>
      </c>
      <c r="K40" s="79"/>
      <c r="L40" s="79"/>
      <c r="M40" s="60" t="str">
        <f t="shared" si="1"/>
        <v/>
      </c>
      <c r="N40" s="80"/>
      <c r="O40" s="83"/>
      <c r="P40" s="71" t="str">
        <f t="shared" si="5"/>
        <v/>
      </c>
      <c r="Q40" s="94">
        <f t="shared" si="10"/>
        <v>46019</v>
      </c>
      <c r="R40" s="95">
        <f t="shared" si="11"/>
        <v>46019</v>
      </c>
      <c r="S40" s="97"/>
      <c r="T40" s="97"/>
      <c r="U40" s="102" t="str">
        <f t="shared" si="6"/>
        <v/>
      </c>
      <c r="V40" s="99"/>
      <c r="W40" s="100"/>
      <c r="X40" s="103" t="str">
        <f t="shared" si="7"/>
        <v/>
      </c>
    </row>
    <row r="41" spans="1:26" x14ac:dyDescent="0.2">
      <c r="A41" s="58">
        <f t="shared" si="8"/>
        <v>45959</v>
      </c>
      <c r="B41" s="32">
        <f t="shared" si="2"/>
        <v>45959</v>
      </c>
      <c r="C41" s="79"/>
      <c r="D41" s="79"/>
      <c r="E41" s="60" t="str">
        <f t="shared" si="0"/>
        <v/>
      </c>
      <c r="F41" s="80"/>
      <c r="G41" s="83"/>
      <c r="H41" s="71" t="str">
        <f t="shared" si="3"/>
        <v/>
      </c>
      <c r="I41" s="58">
        <f t="shared" si="9"/>
        <v>45990</v>
      </c>
      <c r="J41" s="32">
        <f t="shared" si="4"/>
        <v>45990</v>
      </c>
      <c r="K41" s="79"/>
      <c r="L41" s="79"/>
      <c r="M41" s="60" t="str">
        <f t="shared" si="1"/>
        <v/>
      </c>
      <c r="N41" s="80"/>
      <c r="O41" s="83"/>
      <c r="P41" s="71" t="str">
        <f t="shared" si="5"/>
        <v/>
      </c>
      <c r="Q41" s="94">
        <f t="shared" si="10"/>
        <v>46020</v>
      </c>
      <c r="R41" s="95">
        <f t="shared" si="11"/>
        <v>46020</v>
      </c>
      <c r="S41" s="97"/>
      <c r="T41" s="97"/>
      <c r="U41" s="102" t="str">
        <f t="shared" si="6"/>
        <v/>
      </c>
      <c r="V41" s="99"/>
      <c r="W41" s="100"/>
      <c r="X41" s="103" t="str">
        <f t="shared" si="7"/>
        <v/>
      </c>
    </row>
    <row r="42" spans="1:26" x14ac:dyDescent="0.2">
      <c r="A42" s="58">
        <f t="shared" si="8"/>
        <v>45960</v>
      </c>
      <c r="B42" s="32">
        <f t="shared" si="2"/>
        <v>45960</v>
      </c>
      <c r="C42" s="79"/>
      <c r="D42" s="79"/>
      <c r="E42" s="60" t="str">
        <f t="shared" si="0"/>
        <v/>
      </c>
      <c r="F42" s="80"/>
      <c r="G42" s="83"/>
      <c r="H42" s="71" t="str">
        <f t="shared" si="3"/>
        <v/>
      </c>
      <c r="I42" s="58">
        <f t="shared" si="9"/>
        <v>45991</v>
      </c>
      <c r="J42" s="32">
        <f t="shared" si="4"/>
        <v>45991</v>
      </c>
      <c r="K42" s="79"/>
      <c r="L42" s="79"/>
      <c r="M42" s="60" t="str">
        <f t="shared" si="1"/>
        <v/>
      </c>
      <c r="N42" s="80"/>
      <c r="O42" s="83"/>
      <c r="P42" s="71" t="str">
        <f t="shared" si="5"/>
        <v/>
      </c>
      <c r="Q42" s="94">
        <f t="shared" si="10"/>
        <v>46021</v>
      </c>
      <c r="R42" s="95">
        <f t="shared" si="11"/>
        <v>46021</v>
      </c>
      <c r="S42" s="97"/>
      <c r="T42" s="97"/>
      <c r="U42" s="102" t="str">
        <f t="shared" si="6"/>
        <v/>
      </c>
      <c r="V42" s="99"/>
      <c r="W42" s="100"/>
      <c r="X42" s="103" t="str">
        <f t="shared" si="7"/>
        <v/>
      </c>
    </row>
    <row r="43" spans="1:26" x14ac:dyDescent="0.2">
      <c r="A43" s="58">
        <f t="shared" si="8"/>
        <v>45961</v>
      </c>
      <c r="B43" s="32">
        <f t="shared" si="2"/>
        <v>45961</v>
      </c>
      <c r="C43" s="79"/>
      <c r="D43" s="79"/>
      <c r="E43" s="60" t="str">
        <f t="shared" si="0"/>
        <v/>
      </c>
      <c r="F43" s="80"/>
      <c r="G43" s="83"/>
      <c r="H43" s="71" t="str">
        <f t="shared" si="3"/>
        <v/>
      </c>
      <c r="I43" s="58" t="str">
        <f>IF(I42="","",IF(MONTH(I42+1)=MONTH($I$13),I42+1,""))</f>
        <v/>
      </c>
      <c r="J43" s="48" t="str">
        <f t="shared" si="4"/>
        <v/>
      </c>
      <c r="K43" s="32"/>
      <c r="L43" s="7"/>
      <c r="M43" s="49"/>
      <c r="N43" s="50"/>
      <c r="O43" s="54"/>
      <c r="P43" s="9"/>
      <c r="Q43" s="94">
        <f t="shared" si="10"/>
        <v>46022</v>
      </c>
      <c r="R43" s="95">
        <f t="shared" si="11"/>
        <v>46022</v>
      </c>
      <c r="S43" s="97"/>
      <c r="T43" s="97"/>
      <c r="U43" s="102" t="str">
        <f t="shared" si="6"/>
        <v/>
      </c>
      <c r="V43" s="99"/>
      <c r="W43" s="100"/>
      <c r="X43" s="103" t="str">
        <f t="shared" si="7"/>
        <v/>
      </c>
    </row>
    <row r="44" spans="1:26" ht="24.75" customHeight="1" thickBot="1" x14ac:dyDescent="0.25">
      <c r="A44" s="138" t="s">
        <v>11</v>
      </c>
      <c r="B44" s="139"/>
      <c r="C44" s="139"/>
      <c r="D44" s="140"/>
      <c r="E44" s="61">
        <f>SUM(E13:E43)</f>
        <v>0</v>
      </c>
      <c r="F44" s="51"/>
      <c r="G44" s="55"/>
      <c r="H44" s="72"/>
      <c r="I44" s="138" t="s">
        <v>11</v>
      </c>
      <c r="J44" s="139"/>
      <c r="K44" s="139"/>
      <c r="L44" s="140"/>
      <c r="M44" s="10">
        <f>SUM(M13:M43)</f>
        <v>0</v>
      </c>
      <c r="N44" s="29"/>
      <c r="O44" s="56"/>
      <c r="P44" s="31"/>
      <c r="Q44" s="138" t="s">
        <v>11</v>
      </c>
      <c r="R44" s="139"/>
      <c r="S44" s="139"/>
      <c r="T44" s="140"/>
      <c r="U44" s="10">
        <f>SUM(U13:U43)</f>
        <v>0</v>
      </c>
      <c r="V44" s="11"/>
      <c r="W44" s="57"/>
      <c r="X44" s="12"/>
    </row>
    <row r="45" spans="1:26" ht="29.25" customHeight="1" x14ac:dyDescent="0.2">
      <c r="A45" s="123">
        <f>J45*P45</f>
        <v>0</v>
      </c>
      <c r="B45" s="124"/>
      <c r="C45" s="124"/>
      <c r="D45" s="125"/>
      <c r="H45" s="84" t="s">
        <v>46</v>
      </c>
      <c r="I45" s="21"/>
      <c r="J45" s="136">
        <f>E44+M44+U44</f>
        <v>0</v>
      </c>
      <c r="K45" s="136"/>
      <c r="L45" s="137"/>
      <c r="P45" s="30">
        <f>'1-Quartal'!$P$45</f>
        <v>5.5</v>
      </c>
      <c r="X45" s="18"/>
    </row>
    <row r="46" spans="1:26" x14ac:dyDescent="0.2">
      <c r="A46" s="126" t="s">
        <v>13</v>
      </c>
      <c r="B46" s="127"/>
      <c r="C46" s="128"/>
      <c r="D46" s="129"/>
      <c r="E46" s="22"/>
      <c r="F46" s="22"/>
      <c r="G46" s="22"/>
      <c r="H46" s="74" t="s">
        <v>16</v>
      </c>
      <c r="I46" s="24"/>
      <c r="J46" s="25" t="s">
        <v>14</v>
      </c>
      <c r="K46" s="25"/>
      <c r="L46" s="26"/>
      <c r="M46" s="22"/>
      <c r="N46" s="22"/>
      <c r="O46" s="22"/>
      <c r="P46" s="27" t="s">
        <v>15</v>
      </c>
      <c r="X46" s="18"/>
    </row>
    <row r="47" spans="1:26" ht="47.25" customHeight="1" x14ac:dyDescent="0.2">
      <c r="A47" s="180"/>
      <c r="B47" s="149"/>
      <c r="C47" s="52"/>
      <c r="D47" s="132" t="str">
        <f>'1-Quartal'!$D$47</f>
        <v>Max Mustermann</v>
      </c>
      <c r="E47" s="133"/>
      <c r="F47" s="133"/>
      <c r="G47" s="133"/>
      <c r="H47" s="133"/>
      <c r="I47" s="133"/>
      <c r="J47" s="133"/>
      <c r="K47" s="133"/>
      <c r="L47" s="134"/>
      <c r="M47" s="155"/>
      <c r="N47" s="149"/>
      <c r="O47" s="52"/>
      <c r="P47" s="13"/>
      <c r="Q47" s="148"/>
      <c r="R47" s="148"/>
      <c r="S47" s="148"/>
      <c r="T47" s="148"/>
      <c r="U47" s="148"/>
      <c r="V47" s="148"/>
      <c r="W47" s="148"/>
      <c r="X47" s="149"/>
    </row>
    <row r="48" spans="1:26" s="14" customFormat="1" ht="17.25" customHeight="1" x14ac:dyDescent="0.2">
      <c r="A48" s="150" t="s">
        <v>3</v>
      </c>
      <c r="B48" s="156"/>
      <c r="C48" s="23"/>
      <c r="D48" s="152" t="s">
        <v>12</v>
      </c>
      <c r="E48" s="153"/>
      <c r="F48" s="153"/>
      <c r="G48" s="153"/>
      <c r="H48" s="153"/>
      <c r="I48" s="153"/>
      <c r="J48" s="153"/>
      <c r="K48" s="53"/>
      <c r="L48" s="23"/>
      <c r="M48" s="150" t="s">
        <v>3</v>
      </c>
      <c r="N48" s="151"/>
      <c r="O48" s="23"/>
      <c r="P48" s="152" t="s">
        <v>18</v>
      </c>
      <c r="Q48" s="153"/>
      <c r="R48" s="153"/>
      <c r="S48" s="153"/>
      <c r="T48" s="153"/>
      <c r="U48" s="153"/>
      <c r="V48" s="153"/>
      <c r="W48" s="153"/>
      <c r="X48" s="154"/>
      <c r="Z48" s="19"/>
    </row>
    <row r="49" spans="8:8" x14ac:dyDescent="0.2">
      <c r="H49" s="75"/>
    </row>
    <row r="50" spans="8:8" x14ac:dyDescent="0.2">
      <c r="H50" s="75"/>
    </row>
    <row r="51" spans="8:8" x14ac:dyDescent="0.2">
      <c r="H51" s="75"/>
    </row>
    <row r="52" spans="8:8" x14ac:dyDescent="0.2">
      <c r="H52" s="75"/>
    </row>
    <row r="53" spans="8:8" x14ac:dyDescent="0.2">
      <c r="H53" s="75"/>
    </row>
    <row r="54" spans="8:8" x14ac:dyDescent="0.2">
      <c r="H54" s="75"/>
    </row>
    <row r="55" spans="8:8" x14ac:dyDescent="0.2">
      <c r="H55" s="75"/>
    </row>
    <row r="56" spans="8:8" x14ac:dyDescent="0.2">
      <c r="H56" s="75"/>
    </row>
    <row r="57" spans="8:8" x14ac:dyDescent="0.2">
      <c r="H57" s="75"/>
    </row>
    <row r="58" spans="8:8" x14ac:dyDescent="0.2">
      <c r="H58" s="75"/>
    </row>
    <row r="59" spans="8:8" x14ac:dyDescent="0.2">
      <c r="H59" s="75"/>
    </row>
    <row r="60" spans="8:8" x14ac:dyDescent="0.2">
      <c r="H60" s="75"/>
    </row>
    <row r="61" spans="8:8" x14ac:dyDescent="0.2">
      <c r="H61" s="75"/>
    </row>
    <row r="62" spans="8:8" x14ac:dyDescent="0.2">
      <c r="H62" s="75"/>
    </row>
    <row r="63" spans="8:8" x14ac:dyDescent="0.2">
      <c r="H63" s="75"/>
    </row>
    <row r="64" spans="8:8" x14ac:dyDescent="0.2">
      <c r="H64" s="75"/>
    </row>
    <row r="65" spans="8:8" x14ac:dyDescent="0.2">
      <c r="H65" s="75"/>
    </row>
    <row r="66" spans="8:8" x14ac:dyDescent="0.2">
      <c r="H66" s="75"/>
    </row>
    <row r="67" spans="8:8" x14ac:dyDescent="0.2">
      <c r="H67" s="75"/>
    </row>
    <row r="68" spans="8:8" x14ac:dyDescent="0.2">
      <c r="H68" s="75"/>
    </row>
    <row r="69" spans="8:8" x14ac:dyDescent="0.2">
      <c r="H69" s="75"/>
    </row>
    <row r="70" spans="8:8" x14ac:dyDescent="0.2">
      <c r="H70" s="75"/>
    </row>
    <row r="71" spans="8:8" x14ac:dyDescent="0.2">
      <c r="H71" s="75"/>
    </row>
    <row r="72" spans="8:8" x14ac:dyDescent="0.2">
      <c r="H72" s="75"/>
    </row>
    <row r="73" spans="8:8" x14ac:dyDescent="0.2">
      <c r="H73" s="75"/>
    </row>
    <row r="74" spans="8:8" x14ac:dyDescent="0.2">
      <c r="H74" s="75"/>
    </row>
    <row r="75" spans="8:8" x14ac:dyDescent="0.2">
      <c r="H75" s="75"/>
    </row>
    <row r="76" spans="8:8" x14ac:dyDescent="0.2">
      <c r="H76" s="75"/>
    </row>
    <row r="77" spans="8:8" x14ac:dyDescent="0.2">
      <c r="H77" s="75"/>
    </row>
    <row r="78" spans="8:8" x14ac:dyDescent="0.2">
      <c r="H78" s="75"/>
    </row>
    <row r="79" spans="8:8" x14ac:dyDescent="0.2">
      <c r="H79" s="75"/>
    </row>
    <row r="80" spans="8:8" x14ac:dyDescent="0.2">
      <c r="H80" s="75"/>
    </row>
    <row r="81" spans="8:8" x14ac:dyDescent="0.2">
      <c r="H81" s="75"/>
    </row>
    <row r="82" spans="8:8" x14ac:dyDescent="0.2">
      <c r="H82" s="75"/>
    </row>
    <row r="83" spans="8:8" x14ac:dyDescent="0.2">
      <c r="H83" s="75"/>
    </row>
    <row r="84" spans="8:8" x14ac:dyDescent="0.2">
      <c r="H84" s="75"/>
    </row>
    <row r="85" spans="8:8" x14ac:dyDescent="0.2">
      <c r="H85" s="75"/>
    </row>
    <row r="86" spans="8:8" x14ac:dyDescent="0.2">
      <c r="H86" s="75"/>
    </row>
    <row r="87" spans="8:8" x14ac:dyDescent="0.2">
      <c r="H87" s="75"/>
    </row>
    <row r="88" spans="8:8" x14ac:dyDescent="0.2">
      <c r="H88" s="75"/>
    </row>
    <row r="89" spans="8:8" x14ac:dyDescent="0.2">
      <c r="H89" s="75"/>
    </row>
    <row r="90" spans="8:8" x14ac:dyDescent="0.2">
      <c r="H90" s="75"/>
    </row>
  </sheetData>
  <sheetProtection sheet="1" objects="1" scenarios="1" selectLockedCells="1"/>
  <mergeCells count="30">
    <mergeCell ref="Q47:X47"/>
    <mergeCell ref="A48:B48"/>
    <mergeCell ref="D48:J48"/>
    <mergeCell ref="M48:N48"/>
    <mergeCell ref="P48:X48"/>
    <mergeCell ref="M47:N47"/>
    <mergeCell ref="A45:D45"/>
    <mergeCell ref="J45:L45"/>
    <mergeCell ref="A46:D46"/>
    <mergeCell ref="A47:B47"/>
    <mergeCell ref="D47:L47"/>
    <mergeCell ref="S12:T12"/>
    <mergeCell ref="A44:D44"/>
    <mergeCell ref="I44:L44"/>
    <mergeCell ref="Q44:T44"/>
    <mergeCell ref="D9:E9"/>
    <mergeCell ref="I9:T9"/>
    <mergeCell ref="C12:D12"/>
    <mergeCell ref="K12:L12"/>
    <mergeCell ref="U9:X9"/>
    <mergeCell ref="A11:H11"/>
    <mergeCell ref="I11:P11"/>
    <mergeCell ref="Q11:X11"/>
    <mergeCell ref="E3:U3"/>
    <mergeCell ref="E4:T4"/>
    <mergeCell ref="U4:X4"/>
    <mergeCell ref="I6:T8"/>
    <mergeCell ref="U6:X6"/>
    <mergeCell ref="D7:E8"/>
    <mergeCell ref="U7:X8"/>
  </mergeCells>
  <conditionalFormatting sqref="A13:H43">
    <cfRule type="expression" dxfId="4" priority="7">
      <formula>WEEKDAY($A13,2)&gt;5</formula>
    </cfRule>
  </conditionalFormatting>
  <conditionalFormatting sqref="I13:P43">
    <cfRule type="expression" dxfId="3" priority="6">
      <formula>WEEKDAY($I13,2)&gt;5</formula>
    </cfRule>
  </conditionalFormatting>
  <conditionalFormatting sqref="Q34:W35">
    <cfRule type="expression" dxfId="2" priority="2">
      <formula>WEEKDAY($Q34,2)&gt;5</formula>
    </cfRule>
  </conditionalFormatting>
  <conditionalFormatting sqref="Q13:X33 Q36:X43">
    <cfRule type="expression" dxfId="1" priority="5">
      <formula>WEEKDAY($Q13,2)&gt;5</formula>
    </cfRule>
  </conditionalFormatting>
  <conditionalFormatting sqref="X34:X35">
    <cfRule type="expression" dxfId="0" priority="1">
      <formula>WEEKDAY($A34,2)&gt;5</formula>
    </cfRule>
  </conditionalFormatting>
  <printOptions horizontalCentered="1" verticalCentered="1"/>
  <pageMargins left="0" right="0" top="0.19685039370078741" bottom="0.19685039370078741" header="0" footer="0"/>
  <pageSetup paperSize="9" scale="80" orientation="landscape" horizont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133350</xdr:rowOff>
              </from>
              <to>
                <xdr:col>3</xdr:col>
                <xdr:colOff>152400</xdr:colOff>
                <xdr:row>6</xdr:row>
                <xdr:rowOff>38100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9"/>
  <sheetViews>
    <sheetView workbookViewId="0">
      <selection activeCell="A3" sqref="A3:D3"/>
    </sheetView>
  </sheetViews>
  <sheetFormatPr baseColWidth="10" defaultRowHeight="12.75" x14ac:dyDescent="0.2"/>
  <cols>
    <col min="4" max="4" width="40.28515625" bestFit="1" customWidth="1"/>
    <col min="8" max="8" width="15.42578125" customWidth="1"/>
  </cols>
  <sheetData>
    <row r="1" spans="1:8" ht="39" customHeight="1" x14ac:dyDescent="0.55000000000000004">
      <c r="A1" s="182" t="s">
        <v>24</v>
      </c>
      <c r="B1" s="182"/>
      <c r="C1" s="182"/>
      <c r="D1" s="45">
        <f>'1-Quartal'!$D$7</f>
        <v>2025</v>
      </c>
    </row>
    <row r="2" spans="1:8" ht="24" customHeight="1" x14ac:dyDescent="0.55000000000000004">
      <c r="A2" s="45"/>
      <c r="B2" s="45"/>
      <c r="C2" s="45"/>
      <c r="D2" s="45"/>
    </row>
    <row r="3" spans="1:8" ht="39" customHeight="1" x14ac:dyDescent="0.4">
      <c r="A3" s="181" t="str">
        <f>'1-Quartal'!$I$6</f>
        <v>Max Mustermann</v>
      </c>
      <c r="B3" s="181"/>
      <c r="C3" s="181"/>
      <c r="D3" s="181"/>
    </row>
    <row r="4" spans="1:8" ht="34.5" customHeight="1" x14ac:dyDescent="0.45">
      <c r="A4" s="33"/>
      <c r="C4" s="46" t="s">
        <v>26</v>
      </c>
    </row>
    <row r="5" spans="1:8" ht="33" x14ac:dyDescent="0.45">
      <c r="A5" s="33" t="s">
        <v>21</v>
      </c>
      <c r="C5" s="47">
        <f>'1-Quartal'!$P$45</f>
        <v>5.5</v>
      </c>
      <c r="D5" s="34">
        <f>'1-Quartal'!$A$45</f>
        <v>0</v>
      </c>
    </row>
    <row r="6" spans="1:8" ht="33" x14ac:dyDescent="0.45">
      <c r="A6" s="33" t="s">
        <v>20</v>
      </c>
      <c r="C6" s="47">
        <f>'2-Quartal '!$P$45</f>
        <v>5.5</v>
      </c>
      <c r="D6" s="34">
        <f>'2-Quartal '!$A$45</f>
        <v>0</v>
      </c>
    </row>
    <row r="7" spans="1:8" ht="33" x14ac:dyDescent="0.45">
      <c r="A7" s="33" t="s">
        <v>22</v>
      </c>
      <c r="C7" s="47">
        <f>'3-Quartal'!$P$45</f>
        <v>5.5</v>
      </c>
      <c r="D7" s="34">
        <f>'3-Quartal'!$A$45</f>
        <v>0</v>
      </c>
    </row>
    <row r="8" spans="1:8" ht="33" x14ac:dyDescent="0.45">
      <c r="A8" s="33" t="s">
        <v>23</v>
      </c>
      <c r="C8" s="47">
        <f>'3-Quartal'!$P$45</f>
        <v>5.5</v>
      </c>
      <c r="D8" s="34">
        <f>'4-Quartal '!$A$45</f>
        <v>0</v>
      </c>
    </row>
    <row r="9" spans="1:8" ht="12" customHeight="1" x14ac:dyDescent="0.45">
      <c r="A9" s="36"/>
      <c r="B9" s="37"/>
      <c r="C9" s="37"/>
      <c r="D9" s="38"/>
      <c r="E9" s="39"/>
    </row>
    <row r="10" spans="1:8" ht="44.25" x14ac:dyDescent="0.55000000000000004">
      <c r="A10" s="33" t="s">
        <v>24</v>
      </c>
      <c r="D10" s="43">
        <f>SUM(D5:D9)</f>
        <v>0</v>
      </c>
      <c r="G10" s="33"/>
      <c r="H10" s="33"/>
    </row>
    <row r="11" spans="1:8" ht="27.75" customHeight="1" x14ac:dyDescent="0.2"/>
    <row r="14" spans="1:8" ht="33" x14ac:dyDescent="0.45">
      <c r="A14" s="33" t="s">
        <v>21</v>
      </c>
      <c r="C14" s="47">
        <f>'1-Quartal'!$P$45</f>
        <v>5.5</v>
      </c>
      <c r="D14" s="35">
        <f>'1-Quartal'!$J$45</f>
        <v>0</v>
      </c>
      <c r="E14" s="35" t="s">
        <v>25</v>
      </c>
    </row>
    <row r="15" spans="1:8" ht="33" x14ac:dyDescent="0.45">
      <c r="A15" s="33" t="s">
        <v>20</v>
      </c>
      <c r="C15" s="47">
        <f>'2-Quartal '!$P$45</f>
        <v>5.5</v>
      </c>
      <c r="D15" s="35">
        <f>'2-Quartal '!$J$45</f>
        <v>0</v>
      </c>
      <c r="E15" s="35" t="s">
        <v>25</v>
      </c>
    </row>
    <row r="16" spans="1:8" ht="33" x14ac:dyDescent="0.45">
      <c r="A16" s="33" t="s">
        <v>22</v>
      </c>
      <c r="C16" s="47">
        <f>'3-Quartal'!$P$45</f>
        <v>5.5</v>
      </c>
      <c r="D16" s="35">
        <f>'3-Quartal'!$J$45</f>
        <v>0</v>
      </c>
      <c r="E16" s="35" t="s">
        <v>25</v>
      </c>
    </row>
    <row r="17" spans="1:5" ht="33" x14ac:dyDescent="0.45">
      <c r="A17" s="33" t="s">
        <v>23</v>
      </c>
      <c r="C17" s="47">
        <f>'3-Quartal'!$P$45</f>
        <v>5.5</v>
      </c>
      <c r="D17" s="35">
        <f>'4-Quartal '!$J$45</f>
        <v>0</v>
      </c>
      <c r="E17" s="35" t="s">
        <v>25</v>
      </c>
    </row>
    <row r="18" spans="1:5" x14ac:dyDescent="0.2">
      <c r="A18" s="40"/>
      <c r="B18" s="41"/>
      <c r="C18" s="41"/>
      <c r="D18" s="41"/>
      <c r="E18" s="42"/>
    </row>
    <row r="19" spans="1:5" ht="44.25" x14ac:dyDescent="0.55000000000000004">
      <c r="A19" s="33" t="s">
        <v>24</v>
      </c>
      <c r="D19" s="44">
        <f>SUM(D14:D17)</f>
        <v>0</v>
      </c>
      <c r="E19" s="35" t="s">
        <v>25</v>
      </c>
    </row>
  </sheetData>
  <sheetProtection sheet="1" objects="1" scenarios="1" selectLockedCells="1" selectUnlockedCells="1"/>
  <mergeCells count="2">
    <mergeCell ref="A3:D3"/>
    <mergeCell ref="A1:C1"/>
  </mergeCells>
  <phoneticPr fontId="6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INFO1</vt:lpstr>
      <vt:lpstr>INFO2</vt:lpstr>
      <vt:lpstr>1-Quartal</vt:lpstr>
      <vt:lpstr>2-Quartal </vt:lpstr>
      <vt:lpstr>3-Quartal</vt:lpstr>
      <vt:lpstr>4-Quartal </vt:lpstr>
      <vt:lpstr>Gesamt</vt:lpstr>
      <vt:lpstr>'1-Quartal'!Druckbereich</vt:lpstr>
      <vt:lpstr>'2-Quartal '!Druckbereich</vt:lpstr>
      <vt:lpstr>'3-Quartal'!Druckbereich</vt:lpstr>
      <vt:lpstr>'4-Quartal 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Kunde</dc:creator>
  <cp:lastModifiedBy>Theresia Spallek</cp:lastModifiedBy>
  <cp:lastPrinted>2024-02-05T13:28:49Z</cp:lastPrinted>
  <dcterms:created xsi:type="dcterms:W3CDTF">2007-11-26T22:23:31Z</dcterms:created>
  <dcterms:modified xsi:type="dcterms:W3CDTF">2025-02-03T10:12:13Z</dcterms:modified>
</cp:coreProperties>
</file>